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0.200.1.75\d\FSA charges\2022-23\Q2\Annexures\"/>
    </mc:Choice>
  </mc:AlternateContent>
  <xr:revisionPtr revIDLastSave="0" documentId="13_ncr:1_{B1DD934F-EB0D-4C55-9EBA-8BAECD7D07F6}" xr6:coauthVersionLast="47" xr6:coauthVersionMax="47" xr10:uidLastSave="{00000000-0000-0000-0000-000000000000}"/>
  <bookViews>
    <workbookView xWindow="-120" yWindow="-120" windowWidth="20730" windowHeight="11160" tabRatio="314" activeTab="3" xr2:uid="{00000000-000D-0000-FFFF-FFFF00000000}"/>
  </bookViews>
  <sheets>
    <sheet name="July" sheetId="5" r:id="rId1"/>
    <sheet name="Aug" sheetId="6" r:id="rId2"/>
    <sheet name="Sep" sheetId="7" r:id="rId3"/>
    <sheet name="Q2" sheetId="8" r:id="rId4"/>
  </sheets>
  <externalReferences>
    <externalReference r:id="rId5"/>
  </externalReferences>
  <definedNames>
    <definedName name="_xlnm.Print_Area" localSheetId="1">Aug!$A$1:$Y$66</definedName>
    <definedName name="_xlnm.Print_Area" localSheetId="0">July!$A$1:$Y$66</definedName>
    <definedName name="_xlnm.Print_Area" localSheetId="3">'Q2'!$A$1:$Y$70</definedName>
    <definedName name="_xlnm.Print_Area" localSheetId="2">Sep!$A$1:$Y$66</definedName>
    <definedName name="_xlnm.Print_Titles" localSheetId="1">Aug!$3:$5</definedName>
    <definedName name="_xlnm.Print_Titles" localSheetId="0">July!$3:$5</definedName>
    <definedName name="_xlnm.Print_Titles" localSheetId="3">'Q2'!$3:$5</definedName>
    <definedName name="_xlnm.Print_Titles" localSheetId="2">Sep!$3:$5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9" i="8" l="1"/>
  <c r="C48" i="8" l="1"/>
  <c r="C48" i="7"/>
  <c r="C48" i="6"/>
  <c r="C48" i="5"/>
  <c r="D54" i="8"/>
  <c r="C43" i="8"/>
  <c r="C39" i="8"/>
  <c r="C21" i="8"/>
  <c r="C14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D54" i="7"/>
  <c r="C43" i="7"/>
  <c r="C39" i="7"/>
  <c r="C21" i="7"/>
  <c r="C14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D54" i="6"/>
  <c r="C43" i="6"/>
  <c r="C39" i="6"/>
  <c r="C21" i="6"/>
  <c r="C14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D54" i="5"/>
  <c r="C43" i="5"/>
  <c r="C39" i="5"/>
  <c r="C21" i="5"/>
  <c r="C14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C23" i="6" l="1"/>
  <c r="C54" i="6" s="1"/>
  <c r="C23" i="8"/>
  <c r="C54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47" i="7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C23" i="7"/>
  <c r="C54" i="7" s="1"/>
  <c r="A47" i="6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C23" i="5"/>
  <c r="C54" i="5" s="1"/>
  <c r="F62" i="7"/>
  <c r="F63" i="6"/>
  <c r="F63" i="5"/>
  <c r="A49" i="5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Y66" i="8" l="1"/>
  <c r="L62" i="7" l="1"/>
  <c r="L62" i="6"/>
  <c r="X63" i="6" l="1"/>
  <c r="X62" i="7"/>
  <c r="L62" i="5" l="1"/>
  <c r="X63" i="5" l="1"/>
  <c r="Y65" i="8" l="1"/>
  <c r="Y70" i="8" s="1"/>
</calcChain>
</file>

<file path=xl/sharedStrings.xml><?xml version="1.0" encoding="utf-8"?>
<sst xmlns="http://schemas.openxmlformats.org/spreadsheetml/2006/main" count="379" uniqueCount="108">
  <si>
    <t>S.No.</t>
  </si>
  <si>
    <t>Generating station/ Stage/Source</t>
  </si>
  <si>
    <t>Plant 
capacity
 (MW)</t>
  </si>
  <si>
    <t>Discom's
 share
 (%)</t>
  </si>
  <si>
    <t>Energy (MU)</t>
  </si>
  <si>
    <t>Cost Components (Rs.Millions)</t>
  </si>
  <si>
    <t>Fixed
(A)</t>
  </si>
  <si>
    <t>Variable 
(B)</t>
  </si>
  <si>
    <t>Incentive
(C)</t>
  </si>
  <si>
    <t>Income Tax
(D)</t>
  </si>
  <si>
    <t>Others
(E)</t>
  </si>
  <si>
    <t>Total 
F=(A+B+C+D+E)</t>
  </si>
  <si>
    <t>TO 
(a)</t>
  </si>
  <si>
    <t>Actual
 (b)</t>
  </si>
  <si>
    <t>Variance
 (c)= (b-a)</t>
  </si>
  <si>
    <t>TO 
(d)</t>
  </si>
  <si>
    <t>Actual
 (e)</t>
  </si>
  <si>
    <t>Variance
 (f)= (e-d)</t>
  </si>
  <si>
    <t>TO
 (g)</t>
  </si>
  <si>
    <t>Actual 
(h)</t>
  </si>
  <si>
    <t>Variance
 (i)= (h-g)</t>
  </si>
  <si>
    <t>TO 
(j)</t>
  </si>
  <si>
    <t>Actual 
(k)</t>
  </si>
  <si>
    <t>Variance
 (l)= (k-j)</t>
  </si>
  <si>
    <t>TO
 (m)</t>
  </si>
  <si>
    <t>Actual
 (n)</t>
  </si>
  <si>
    <t>Variance 
(o)= (n-m)</t>
  </si>
  <si>
    <t>TO 
(p)</t>
  </si>
  <si>
    <t>Actual 
(q)</t>
  </si>
  <si>
    <t>Variance
 (r)= (q-p)</t>
  </si>
  <si>
    <t>TO 
(s)</t>
  </si>
  <si>
    <t>Actual
 (t)</t>
  </si>
  <si>
    <t>Variance 
(u)= (t-s)</t>
  </si>
  <si>
    <t>Dr.NTTPS-I</t>
  </si>
  <si>
    <t>Dr.NTTPS-II</t>
  </si>
  <si>
    <t>Dr.NTTPS-III</t>
  </si>
  <si>
    <t>Dr.NTTPS-IV</t>
  </si>
  <si>
    <t>RTPP Stage-I</t>
  </si>
  <si>
    <t>RTPP Stage-II</t>
  </si>
  <si>
    <t>RTPP Stage-III</t>
  </si>
  <si>
    <t>RTPP Stage-IV</t>
  </si>
  <si>
    <t>TOTAL (Thermal)</t>
  </si>
  <si>
    <t>Srisailam -RBPH</t>
  </si>
  <si>
    <t>NSRCPH</t>
  </si>
  <si>
    <t>NSTPDC PH</t>
  </si>
  <si>
    <t>Sileru Complex</t>
  </si>
  <si>
    <t>Pennaahobilam</t>
  </si>
  <si>
    <t>Mini Hydel (Chettipeta)</t>
  </si>
  <si>
    <t>GENCO-HYDEL</t>
  </si>
  <si>
    <t>Inter-state hydel(AP SHARE)</t>
  </si>
  <si>
    <t>APGENCO-TOTAL</t>
  </si>
  <si>
    <t>NTPC (SR) Ramagundam I &amp; II</t>
  </si>
  <si>
    <t>NTPC (SR) Simhadri Stage 1</t>
  </si>
  <si>
    <t>NTPC (SR) Simhadri Stage 2</t>
  </si>
  <si>
    <t>NTPC (SR) Talcher St. II</t>
  </si>
  <si>
    <t>NTPC (SR) Ramagundam Stage-III</t>
  </si>
  <si>
    <t>NTPC Kudgi Stage 1</t>
  </si>
  <si>
    <t>NTPC DADRI &amp; MOUDHA</t>
  </si>
  <si>
    <t>NTECL Valluru</t>
  </si>
  <si>
    <t>NLC Stage-I</t>
  </si>
  <si>
    <t>NLC Stage-II</t>
  </si>
  <si>
    <t>NPC (MAPS)</t>
  </si>
  <si>
    <t>NPC (Kaiga Unit-I,II)</t>
  </si>
  <si>
    <t>NPC (Kaiga Unit-III &amp; IV)</t>
  </si>
  <si>
    <t>NTPL (NLC Tamilnadu Power Ltd Stage-1)(TUTICORIN)</t>
  </si>
  <si>
    <t>NLC NNTPS</t>
  </si>
  <si>
    <t>CGS TOTAL</t>
  </si>
  <si>
    <t>JNNSM PH-1 THERMAL</t>
  </si>
  <si>
    <t>NCE -OTHERS</t>
  </si>
  <si>
    <t>NCE-SOLAR Total</t>
  </si>
  <si>
    <t>Total NCE</t>
  </si>
  <si>
    <t>Godavari Gas</t>
  </si>
  <si>
    <t>Thermal Powertech Corporation India</t>
  </si>
  <si>
    <t>SDSTPS (APPDCL)-STAGE 1</t>
  </si>
  <si>
    <t>Total Others</t>
  </si>
  <si>
    <t>JNNSM PH-II THERMAL</t>
  </si>
  <si>
    <t>UI CHARGES</t>
  </si>
  <si>
    <t>Short Term Purchases</t>
  </si>
  <si>
    <t>Purchase from SPDCL</t>
  </si>
  <si>
    <t>Net Dispatch</t>
  </si>
  <si>
    <t>TRANSMISSION COST</t>
  </si>
  <si>
    <t>SLDC COST</t>
  </si>
  <si>
    <t>PGCIL</t>
  </si>
  <si>
    <t>ULDC COST</t>
  </si>
  <si>
    <t>TOTAL TRANSMISSION &amp; ULDC CHARGES</t>
  </si>
  <si>
    <t>TOTAL POWER PURCHASE</t>
  </si>
  <si>
    <t>**BUNDLED CAPACITY CLUBBED WITH CGS STATIONS</t>
  </si>
  <si>
    <t>FPPCA FORMAT for the month of JULY'2022-CPDCL</t>
  </si>
  <si>
    <t>FPPCA FORMAT for the month of AUG'2022-CPDCL</t>
  </si>
  <si>
    <t>FPPCA FORMAT for the month of SEP'2022-CPDCL</t>
  </si>
  <si>
    <t>HNPCL</t>
  </si>
  <si>
    <t>Past claims/refunds, if any, pertaining to the quarters(s) prior to the quarter for which FPPCA is being filed</t>
  </si>
  <si>
    <t>FPPCA FORMAT for the month of Q2 FY23-CPDCL</t>
  </si>
  <si>
    <t>NPC (Kaiga Unit-I,II,III,IV)</t>
  </si>
  <si>
    <t>Short Term sales</t>
  </si>
  <si>
    <t>Annexure - II</t>
  </si>
  <si>
    <t>Actual Weighted average Power Purchase Cost per unit of energy (APPC)</t>
  </si>
  <si>
    <t>=</t>
  </si>
  <si>
    <t>Base Weighted average Power Purchase Cost per unit of energy (BPPC)</t>
  </si>
  <si>
    <t>Approved Loss in %</t>
  </si>
  <si>
    <t>Loss % considered (lower of above two rows)</t>
  </si>
  <si>
    <t>FPPCA = (APPC - BPPC ) / (100-Loss in %) (Rs./Unit)</t>
  </si>
  <si>
    <t>Actual loss % for corresponding quarter of last year Jul'21 to Sep'21)</t>
  </si>
  <si>
    <t>NTPL (NLC Tamilnadu Power Ltd Stage-1) (TUTICORIN)</t>
  </si>
  <si>
    <t>S. No.</t>
  </si>
  <si>
    <t>SDSTPS (APPDCL)- Stage 1</t>
  </si>
  <si>
    <t>Annexure-II</t>
  </si>
  <si>
    <t>NTPL (NLC Tamilnadu Power Ltd Stage-1)
(TUTICORIN)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</si>
</sst>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0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10" fontId="9" fillId="0" borderId="0" xfId="1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0" fontId="8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Normal" xfId="0" builtinId="0"/>
    <cellStyle name="Normal 2 149" xfId="2" xr:uid="{2E73C02F-7538-49EC-9687-E7F96FE1E0B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E%20Bindu/2022-23%20monthly%20PP%20cost%20Discomwise%20FPPCA/SPDCL/FPPCA-monthwise-SPDC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r"/>
      <sheetName val="May"/>
      <sheetName val="June"/>
      <sheetName val="Q1"/>
      <sheetName val="July"/>
      <sheetName val="Aug"/>
      <sheetName val="Sep"/>
      <sheetName val="Q2"/>
      <sheetName val="Oct"/>
      <sheetName val="Nov"/>
      <sheetName val="Dec"/>
      <sheetName val="Q3"/>
      <sheetName val="Jan"/>
      <sheetName val="Feb"/>
      <sheetName val="March"/>
      <sheetName val="Q4"/>
      <sheetName val="Q2 past claims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5">
          <cell r="X65">
            <v>4.7323923808975739</v>
          </cell>
        </row>
      </sheetData>
      <sheetData sheetId="5" refreshError="1">
        <row r="65">
          <cell r="X65">
            <v>4.5230419725267579</v>
          </cell>
        </row>
      </sheetData>
      <sheetData sheetId="6" refreshError="1">
        <row r="65">
          <cell r="X65">
            <v>4.6801367771028302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EA3A3-37C8-4A2C-8A9E-5E9D9C205744}">
  <dimension ref="A1:Z66"/>
  <sheetViews>
    <sheetView showGridLines="0" view="pageBreakPreview" zoomScaleNormal="100" zoomScaleSheetLayoutView="100" workbookViewId="0">
      <selection sqref="A1:XFD1048576"/>
    </sheetView>
  </sheetViews>
  <sheetFormatPr defaultColWidth="20.5703125" defaultRowHeight="12.75" x14ac:dyDescent="0.25"/>
  <cols>
    <col min="1" max="1" width="3.85546875" style="23" customWidth="1"/>
    <col min="2" max="2" width="25.5703125" style="26" customWidth="1"/>
    <col min="3" max="3" width="8.5703125" style="23" bestFit="1" customWidth="1"/>
    <col min="4" max="4" width="8.85546875" style="27" bestFit="1" customWidth="1"/>
    <col min="5" max="6" width="7.5703125" style="23" bestFit="1" customWidth="1"/>
    <col min="7" max="7" width="9.42578125" style="23" bestFit="1" customWidth="1"/>
    <col min="8" max="9" width="7.5703125" style="23" bestFit="1" customWidth="1"/>
    <col min="10" max="10" width="9.140625" style="23" bestFit="1" customWidth="1"/>
    <col min="11" max="12" width="7.5703125" style="23" bestFit="1" customWidth="1"/>
    <col min="13" max="13" width="9.140625" style="23" bestFit="1" customWidth="1"/>
    <col min="14" max="14" width="4.5703125" style="23" bestFit="1" customWidth="1"/>
    <col min="15" max="15" width="6.7109375" style="23" bestFit="1" customWidth="1"/>
    <col min="16" max="16" width="9.140625" style="23" bestFit="1" customWidth="1"/>
    <col min="17" max="17" width="4.5703125" style="23" bestFit="1" customWidth="1"/>
    <col min="18" max="18" width="6.7109375" style="23" bestFit="1" customWidth="1"/>
    <col min="19" max="19" width="9.5703125" style="23" bestFit="1" customWidth="1"/>
    <col min="20" max="20" width="4.5703125" style="23" bestFit="1" customWidth="1"/>
    <col min="21" max="21" width="6.7109375" style="23" bestFit="1" customWidth="1"/>
    <col min="22" max="22" width="9.140625" style="23" bestFit="1" customWidth="1"/>
    <col min="23" max="24" width="7.5703125" style="23" bestFit="1" customWidth="1"/>
    <col min="25" max="25" width="9.140625" style="23" bestFit="1" customWidth="1"/>
    <col min="26" max="26" width="3" style="23" bestFit="1" customWidth="1"/>
    <col min="27" max="16384" width="20.5703125" style="23"/>
  </cols>
  <sheetData>
    <row r="1" spans="1:26" ht="15.75" x14ac:dyDescent="0.25">
      <c r="A1" s="48" t="s">
        <v>106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6" ht="15.75" x14ac:dyDescent="0.25">
      <c r="A2" s="48" t="s">
        <v>87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6" ht="23.25" customHeight="1" x14ac:dyDescent="0.25">
      <c r="A3" s="44" t="s">
        <v>104</v>
      </c>
      <c r="B3" s="49" t="s">
        <v>1</v>
      </c>
      <c r="C3" s="44" t="s">
        <v>2</v>
      </c>
      <c r="D3" s="50" t="s">
        <v>3</v>
      </c>
      <c r="E3" s="44" t="s">
        <v>4</v>
      </c>
      <c r="F3" s="44"/>
      <c r="G3" s="44"/>
      <c r="H3" s="44" t="s">
        <v>5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23">
        <v>10</v>
      </c>
    </row>
    <row r="4" spans="1:26" s="24" customFormat="1" ht="41.25" customHeight="1" x14ac:dyDescent="0.25">
      <c r="A4" s="44"/>
      <c r="B4" s="49"/>
      <c r="C4" s="44"/>
      <c r="D4" s="50"/>
      <c r="E4" s="44"/>
      <c r="F4" s="44"/>
      <c r="G4" s="44"/>
      <c r="H4" s="44" t="s">
        <v>6</v>
      </c>
      <c r="I4" s="44"/>
      <c r="J4" s="44"/>
      <c r="K4" s="44" t="s">
        <v>7</v>
      </c>
      <c r="L4" s="44"/>
      <c r="M4" s="44"/>
      <c r="N4" s="44" t="s">
        <v>8</v>
      </c>
      <c r="O4" s="44"/>
      <c r="P4" s="44"/>
      <c r="Q4" s="44" t="s">
        <v>9</v>
      </c>
      <c r="R4" s="44"/>
      <c r="S4" s="44"/>
      <c r="T4" s="44" t="s">
        <v>10</v>
      </c>
      <c r="U4" s="44"/>
      <c r="V4" s="44"/>
      <c r="W4" s="44" t="s">
        <v>11</v>
      </c>
      <c r="X4" s="44"/>
      <c r="Y4" s="44"/>
    </row>
    <row r="5" spans="1:26" s="24" customFormat="1" ht="25.5" x14ac:dyDescent="0.25">
      <c r="A5" s="44"/>
      <c r="B5" s="49"/>
      <c r="C5" s="44"/>
      <c r="D5" s="50"/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15" t="s">
        <v>17</v>
      </c>
      <c r="K5" s="15" t="s">
        <v>18</v>
      </c>
      <c r="L5" s="15" t="s">
        <v>19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24</v>
      </c>
      <c r="R5" s="15" t="s">
        <v>25</v>
      </c>
      <c r="S5" s="15" t="s">
        <v>26</v>
      </c>
      <c r="T5" s="15" t="s">
        <v>27</v>
      </c>
      <c r="U5" s="15" t="s">
        <v>28</v>
      </c>
      <c r="V5" s="15" t="s">
        <v>29</v>
      </c>
      <c r="W5" s="15" t="s">
        <v>30</v>
      </c>
      <c r="X5" s="15" t="s">
        <v>31</v>
      </c>
      <c r="Y5" s="15" t="s">
        <v>32</v>
      </c>
    </row>
    <row r="6" spans="1:26" ht="18" customHeight="1" x14ac:dyDescent="0.25">
      <c r="A6" s="20">
        <v>1</v>
      </c>
      <c r="B6" s="17" t="s">
        <v>33</v>
      </c>
      <c r="C6" s="20">
        <v>420</v>
      </c>
      <c r="D6" s="21">
        <v>0.2334</v>
      </c>
      <c r="E6" s="22">
        <v>55.523333333333333</v>
      </c>
      <c r="F6" s="22">
        <v>42.063713660000005</v>
      </c>
      <c r="G6" s="22">
        <v>-13.459619673333329</v>
      </c>
      <c r="H6" s="22">
        <v>46.272222222222226</v>
      </c>
      <c r="I6" s="22">
        <v>46.270901692599999</v>
      </c>
      <c r="J6" s="22">
        <v>-1.3205296222267293E-3</v>
      </c>
      <c r="K6" s="22">
        <v>185.44793333333334</v>
      </c>
      <c r="L6" s="22">
        <v>140.49280362440001</v>
      </c>
      <c r="M6" s="22">
        <v>-44.955129708933327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231.72015555555555</v>
      </c>
      <c r="X6" s="22">
        <v>186.76370531700002</v>
      </c>
      <c r="Y6" s="22">
        <v>-44.956450238555533</v>
      </c>
    </row>
    <row r="7" spans="1:26" ht="18" customHeight="1" x14ac:dyDescent="0.25">
      <c r="A7" s="20">
        <f>A6+1</f>
        <v>2</v>
      </c>
      <c r="B7" s="17" t="s">
        <v>34</v>
      </c>
      <c r="C7" s="20">
        <v>420</v>
      </c>
      <c r="D7" s="21">
        <v>0.2334</v>
      </c>
      <c r="E7" s="22">
        <v>55.523333333333333</v>
      </c>
      <c r="F7" s="22">
        <v>42.063713660000005</v>
      </c>
      <c r="G7" s="22">
        <v>-13.459619673333329</v>
      </c>
      <c r="H7" s="22">
        <v>46.272222222222226</v>
      </c>
      <c r="I7" s="22">
        <v>46.270901692599999</v>
      </c>
      <c r="J7" s="22">
        <v>-1.3205296222267293E-3</v>
      </c>
      <c r="K7" s="22">
        <v>185.44793333333334</v>
      </c>
      <c r="L7" s="22">
        <v>140.49280362440001</v>
      </c>
      <c r="M7" s="22">
        <v>-44.955129708933327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231.72015555555555</v>
      </c>
      <c r="X7" s="22">
        <v>186.76370531700002</v>
      </c>
      <c r="Y7" s="22">
        <v>-44.956450238555533</v>
      </c>
    </row>
    <row r="8" spans="1:26" ht="18" customHeight="1" x14ac:dyDescent="0.25">
      <c r="A8" s="20">
        <f t="shared" ref="A8:A61" si="0">A7+1</f>
        <v>3</v>
      </c>
      <c r="B8" s="17" t="s">
        <v>35</v>
      </c>
      <c r="C8" s="20">
        <v>420</v>
      </c>
      <c r="D8" s="21">
        <v>0.2334</v>
      </c>
      <c r="E8" s="22">
        <v>55.523333333333333</v>
      </c>
      <c r="F8" s="22">
        <v>42.063713660000005</v>
      </c>
      <c r="G8" s="22">
        <v>-13.459619673333329</v>
      </c>
      <c r="H8" s="22">
        <v>46.272222222222226</v>
      </c>
      <c r="I8" s="22">
        <v>46.270901692599999</v>
      </c>
      <c r="J8" s="22">
        <v>-1.3205296222267293E-3</v>
      </c>
      <c r="K8" s="22">
        <v>185.44793333333334</v>
      </c>
      <c r="L8" s="22">
        <v>140.49280362440001</v>
      </c>
      <c r="M8" s="22">
        <v>-44.955129708933327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231.72015555555555</v>
      </c>
      <c r="X8" s="22">
        <v>186.76370531700002</v>
      </c>
      <c r="Y8" s="22">
        <v>-44.956450238555533</v>
      </c>
    </row>
    <row r="9" spans="1:26" ht="18" customHeight="1" x14ac:dyDescent="0.25">
      <c r="A9" s="20">
        <f t="shared" si="0"/>
        <v>4</v>
      </c>
      <c r="B9" s="17" t="s">
        <v>36</v>
      </c>
      <c r="C9" s="20">
        <v>500</v>
      </c>
      <c r="D9" s="21">
        <v>0.2334</v>
      </c>
      <c r="E9" s="22">
        <v>67</v>
      </c>
      <c r="F9" s="22">
        <v>38.983635</v>
      </c>
      <c r="G9" s="22">
        <v>-28.016365</v>
      </c>
      <c r="H9" s="22">
        <v>55.758333333333326</v>
      </c>
      <c r="I9" s="22">
        <v>55.755369922200003</v>
      </c>
      <c r="J9" s="22">
        <v>-2.9634111333223245E-3</v>
      </c>
      <c r="K9" s="22">
        <v>211.04999999999998</v>
      </c>
      <c r="L9" s="22">
        <v>122.79845025</v>
      </c>
      <c r="M9" s="22">
        <v>-88.251549749999981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266.80833333333328</v>
      </c>
      <c r="X9" s="22">
        <v>178.55382017220001</v>
      </c>
      <c r="Y9" s="22">
        <v>-88.254513161133275</v>
      </c>
    </row>
    <row r="10" spans="1:26" ht="18" customHeight="1" x14ac:dyDescent="0.25">
      <c r="A10" s="20">
        <f t="shared" si="0"/>
        <v>5</v>
      </c>
      <c r="B10" s="17" t="s">
        <v>37</v>
      </c>
      <c r="C10" s="20">
        <v>420</v>
      </c>
      <c r="D10" s="21">
        <v>0.2334</v>
      </c>
      <c r="E10" s="22">
        <v>42.09</v>
      </c>
      <c r="F10" s="22">
        <v>23.71981182</v>
      </c>
      <c r="G10" s="22">
        <v>-18.370188180000003</v>
      </c>
      <c r="H10" s="22">
        <v>52.341666666666669</v>
      </c>
      <c r="I10" s="22">
        <v>52.345784999999999</v>
      </c>
      <c r="J10" s="22">
        <v>4.1183333333307814E-3</v>
      </c>
      <c r="K10" s="22">
        <v>162.4674</v>
      </c>
      <c r="L10" s="22">
        <v>91.558473625200008</v>
      </c>
      <c r="M10" s="22">
        <v>-70.908926374799989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214.80906666666667</v>
      </c>
      <c r="X10" s="22">
        <v>143.90425862520001</v>
      </c>
      <c r="Y10" s="22">
        <v>-70.904808041466652</v>
      </c>
    </row>
    <row r="11" spans="1:26" ht="18" customHeight="1" x14ac:dyDescent="0.25">
      <c r="A11" s="20">
        <f t="shared" si="0"/>
        <v>6</v>
      </c>
      <c r="B11" s="17" t="s">
        <v>38</v>
      </c>
      <c r="C11" s="20">
        <v>420</v>
      </c>
      <c r="D11" s="21">
        <v>0.2334</v>
      </c>
      <c r="E11" s="22">
        <v>55.52</v>
      </c>
      <c r="F11" s="22">
        <v>48.942182819999999</v>
      </c>
      <c r="G11" s="22">
        <v>-6.5778171800000038</v>
      </c>
      <c r="H11" s="22">
        <v>51.325000000000003</v>
      </c>
      <c r="I11" s="22">
        <v>51.328549844399994</v>
      </c>
      <c r="J11" s="22">
        <v>3.5498443999912865E-3</v>
      </c>
      <c r="K11" s="22">
        <v>214.30719999999999</v>
      </c>
      <c r="L11" s="22">
        <v>188.9168256852</v>
      </c>
      <c r="M11" s="22">
        <v>-25.390374314799999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265.63220000000001</v>
      </c>
      <c r="X11" s="22">
        <v>240.24537552959998</v>
      </c>
      <c r="Y11" s="22">
        <v>-25.386824470400029</v>
      </c>
    </row>
    <row r="12" spans="1:26" ht="18" customHeight="1" x14ac:dyDescent="0.25">
      <c r="A12" s="20">
        <f t="shared" si="0"/>
        <v>7</v>
      </c>
      <c r="B12" s="17" t="s">
        <v>39</v>
      </c>
      <c r="C12" s="20">
        <v>210</v>
      </c>
      <c r="D12" s="21">
        <v>0.2334</v>
      </c>
      <c r="E12" s="22">
        <v>27.76</v>
      </c>
      <c r="F12" s="22">
        <v>19.003404660000001</v>
      </c>
      <c r="G12" s="22">
        <v>-8.7565953400000005</v>
      </c>
      <c r="H12" s="22">
        <v>33.166666666666664</v>
      </c>
      <c r="I12" s="22">
        <v>33.1700300778</v>
      </c>
      <c r="J12" s="22">
        <v>3.3634111333356032E-3</v>
      </c>
      <c r="K12" s="22">
        <v>107.1536</v>
      </c>
      <c r="L12" s="22">
        <v>73.353141987599997</v>
      </c>
      <c r="M12" s="22">
        <v>-33.8004580124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140.32026666666667</v>
      </c>
      <c r="X12" s="22">
        <v>106.52317206539999</v>
      </c>
      <c r="Y12" s="22">
        <v>-33.797094601266679</v>
      </c>
    </row>
    <row r="13" spans="1:26" ht="18" customHeight="1" x14ac:dyDescent="0.25">
      <c r="A13" s="20">
        <f t="shared" si="0"/>
        <v>8</v>
      </c>
      <c r="B13" s="17" t="s">
        <v>40</v>
      </c>
      <c r="C13" s="20">
        <v>600</v>
      </c>
      <c r="D13" s="21">
        <v>0.2334</v>
      </c>
      <c r="E13" s="22">
        <v>86.67</v>
      </c>
      <c r="F13" s="22">
        <v>64.550971199999992</v>
      </c>
      <c r="G13" s="22">
        <v>-22.119028800000009</v>
      </c>
      <c r="H13" s="22">
        <v>146.36666666666665</v>
      </c>
      <c r="I13" s="22">
        <v>121.77741465527039</v>
      </c>
      <c r="J13" s="22">
        <v>-24.589252011396255</v>
      </c>
      <c r="K13" s="22">
        <v>317.2122</v>
      </c>
      <c r="L13" s="22">
        <v>236.202079032</v>
      </c>
      <c r="M13" s="22">
        <v>-81.010120967999995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463.57886666666661</v>
      </c>
      <c r="X13" s="22">
        <v>357.97949368727041</v>
      </c>
      <c r="Y13" s="22">
        <v>-105.59937297939621</v>
      </c>
    </row>
    <row r="14" spans="1:26" ht="18" customHeight="1" x14ac:dyDescent="0.25">
      <c r="A14" s="20">
        <f t="shared" si="0"/>
        <v>9</v>
      </c>
      <c r="B14" s="14" t="s">
        <v>41</v>
      </c>
      <c r="C14" s="15">
        <f>SUM(C6:C13)</f>
        <v>3410</v>
      </c>
      <c r="D14" s="16"/>
      <c r="E14" s="18">
        <v>445.60999999999996</v>
      </c>
      <c r="F14" s="18">
        <v>321.39114648000003</v>
      </c>
      <c r="G14" s="18">
        <v>-124.21885352000001</v>
      </c>
      <c r="H14" s="18">
        <v>477.77499999999998</v>
      </c>
      <c r="I14" s="18">
        <v>453.18985457747038</v>
      </c>
      <c r="J14" s="18">
        <v>-24.5851454225296</v>
      </c>
      <c r="K14" s="18">
        <v>1568.5342000000001</v>
      </c>
      <c r="L14" s="18">
        <v>1134.3073814531999</v>
      </c>
      <c r="M14" s="18">
        <v>-434.2268185467999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2046.3091999999997</v>
      </c>
      <c r="X14" s="18">
        <v>1587.4972360306706</v>
      </c>
      <c r="Y14" s="18">
        <v>-458.81196396932944</v>
      </c>
    </row>
    <row r="15" spans="1:26" ht="18" customHeight="1" x14ac:dyDescent="0.25">
      <c r="A15" s="20">
        <f t="shared" si="0"/>
        <v>10</v>
      </c>
      <c r="B15" s="17" t="s">
        <v>42</v>
      </c>
      <c r="C15" s="20">
        <v>770</v>
      </c>
      <c r="D15" s="21">
        <v>0.2334</v>
      </c>
      <c r="E15" s="22">
        <v>11.9</v>
      </c>
      <c r="F15" s="22">
        <v>29.809567919999999</v>
      </c>
      <c r="G15" s="22">
        <v>17.909567920000001</v>
      </c>
      <c r="H15" s="22">
        <v>44.208333333333336</v>
      </c>
      <c r="I15" s="22">
        <v>44.211795000000002</v>
      </c>
      <c r="J15" s="22">
        <v>3.4616666666664742E-3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44.208333333333336</v>
      </c>
      <c r="X15" s="22">
        <v>44.211795000000002</v>
      </c>
      <c r="Y15" s="22">
        <v>3.4616666666664742E-3</v>
      </c>
    </row>
    <row r="16" spans="1:26" ht="18" customHeight="1" x14ac:dyDescent="0.25">
      <c r="A16" s="20">
        <f t="shared" si="0"/>
        <v>11</v>
      </c>
      <c r="B16" s="17" t="s">
        <v>43</v>
      </c>
      <c r="C16" s="20">
        <v>90</v>
      </c>
      <c r="D16" s="21">
        <v>0.2334</v>
      </c>
      <c r="E16" s="22">
        <v>0</v>
      </c>
      <c r="F16" s="22">
        <v>0.53418001260000003</v>
      </c>
      <c r="G16" s="22">
        <v>0.53418001260000003</v>
      </c>
      <c r="H16" s="22">
        <v>5.0749999999999993</v>
      </c>
      <c r="I16" s="22">
        <v>5.0745050778000005</v>
      </c>
      <c r="J16" s="22">
        <v>-4.9492219999880405E-4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5.0749999999999993</v>
      </c>
      <c r="X16" s="22">
        <v>5.0745050778000005</v>
      </c>
      <c r="Y16" s="22">
        <v>-4.9492219999880405E-4</v>
      </c>
    </row>
    <row r="17" spans="1:25" ht="18" customHeight="1" x14ac:dyDescent="0.25">
      <c r="A17" s="20">
        <f t="shared" si="0"/>
        <v>12</v>
      </c>
      <c r="B17" s="17" t="s">
        <v>44</v>
      </c>
      <c r="C17" s="20">
        <v>50</v>
      </c>
      <c r="D17" s="21">
        <v>0.2334</v>
      </c>
      <c r="E17" s="22">
        <v>0.93</v>
      </c>
      <c r="F17" s="22">
        <v>0.12797322</v>
      </c>
      <c r="G17" s="22">
        <v>-0.80202678000000005</v>
      </c>
      <c r="H17" s="22">
        <v>9.7416666666666671</v>
      </c>
      <c r="I17" s="22">
        <v>9.7444500000000005</v>
      </c>
      <c r="J17" s="22">
        <v>2.7833333333333599E-3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9.7416666666666671</v>
      </c>
      <c r="X17" s="22">
        <v>9.7444500000000005</v>
      </c>
      <c r="Y17" s="22">
        <v>2.7833333333333599E-3</v>
      </c>
    </row>
    <row r="18" spans="1:25" ht="18" customHeight="1" x14ac:dyDescent="0.25">
      <c r="A18" s="20">
        <f t="shared" si="0"/>
        <v>13</v>
      </c>
      <c r="B18" s="17" t="s">
        <v>45</v>
      </c>
      <c r="C18" s="20">
        <v>725</v>
      </c>
      <c r="D18" s="21">
        <v>0.2334</v>
      </c>
      <c r="E18" s="22">
        <v>29.76</v>
      </c>
      <c r="F18" s="22">
        <v>32.853301376400005</v>
      </c>
      <c r="G18" s="22">
        <v>3.093301376400003</v>
      </c>
      <c r="H18" s="22">
        <v>47.55</v>
      </c>
      <c r="I18" s="22">
        <v>47.553305077799997</v>
      </c>
      <c r="J18" s="22">
        <v>3.3050778000003334E-3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47.55</v>
      </c>
      <c r="X18" s="22">
        <v>47.553305077799997</v>
      </c>
      <c r="Y18" s="22">
        <v>3.3050778000003334E-3</v>
      </c>
    </row>
    <row r="19" spans="1:25" ht="18" customHeight="1" x14ac:dyDescent="0.25">
      <c r="A19" s="20">
        <f t="shared" si="0"/>
        <v>14</v>
      </c>
      <c r="B19" s="17" t="s">
        <v>46</v>
      </c>
      <c r="C19" s="20">
        <v>20</v>
      </c>
      <c r="D19" s="21">
        <v>0.2334</v>
      </c>
      <c r="E19" s="22">
        <v>0.01</v>
      </c>
      <c r="F19" s="22">
        <v>-6.9175091999999997E-3</v>
      </c>
      <c r="G19" s="22">
        <v>-1.69175092E-2</v>
      </c>
      <c r="H19" s="22">
        <v>2.6333333333333337</v>
      </c>
      <c r="I19" s="22">
        <v>2.6296398443999998</v>
      </c>
      <c r="J19" s="22">
        <v>-3.6934889333339882E-3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2.6333333333333337</v>
      </c>
      <c r="X19" s="22">
        <v>2.6296398443999998</v>
      </c>
      <c r="Y19" s="22">
        <v>-3.6934889333339882E-3</v>
      </c>
    </row>
    <row r="20" spans="1:25" ht="18" customHeight="1" x14ac:dyDescent="0.25">
      <c r="A20" s="20">
        <f t="shared" si="0"/>
        <v>15</v>
      </c>
      <c r="B20" s="17" t="s">
        <v>47</v>
      </c>
      <c r="C20" s="20">
        <v>1</v>
      </c>
      <c r="D20" s="21">
        <v>0.2334</v>
      </c>
      <c r="E20" s="22">
        <v>0.09</v>
      </c>
      <c r="F20" s="22">
        <v>5.6051010000000005E-2</v>
      </c>
      <c r="G20" s="22">
        <v>-3.3948989999999991E-2</v>
      </c>
      <c r="H20" s="22">
        <v>0.35</v>
      </c>
      <c r="I20" s="22">
        <v>0.35399007779999997</v>
      </c>
      <c r="J20" s="22">
        <v>3.9900777999999915E-3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0.35</v>
      </c>
      <c r="X20" s="22">
        <v>0.35399007779999997</v>
      </c>
      <c r="Y20" s="22">
        <v>3.9900777999999915E-3</v>
      </c>
    </row>
    <row r="21" spans="1:25" ht="18" customHeight="1" x14ac:dyDescent="0.25">
      <c r="A21" s="20">
        <f t="shared" si="0"/>
        <v>16</v>
      </c>
      <c r="B21" s="14" t="s">
        <v>48</v>
      </c>
      <c r="C21" s="15">
        <f>SUM(C15:C20)</f>
        <v>1656</v>
      </c>
      <c r="D21" s="16"/>
      <c r="E21" s="18">
        <v>42.690000000000005</v>
      </c>
      <c r="F21" s="18">
        <v>63.374156029800005</v>
      </c>
      <c r="G21" s="18">
        <v>20.684156029800008</v>
      </c>
      <c r="H21" s="18">
        <v>109.55833333333332</v>
      </c>
      <c r="I21" s="18">
        <v>109.56768507780001</v>
      </c>
      <c r="J21" s="18">
        <v>9.3517444666673666E-3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109.55833333333332</v>
      </c>
      <c r="X21" s="18">
        <v>109.56768507780001</v>
      </c>
      <c r="Y21" s="18">
        <v>9.3517444666673666E-3</v>
      </c>
    </row>
    <row r="22" spans="1:25" ht="18" customHeight="1" x14ac:dyDescent="0.25">
      <c r="A22" s="20">
        <f t="shared" si="0"/>
        <v>17</v>
      </c>
      <c r="B22" s="17" t="s">
        <v>49</v>
      </c>
      <c r="C22" s="20">
        <v>141.6</v>
      </c>
      <c r="D22" s="21">
        <v>0.2334</v>
      </c>
      <c r="E22" s="22">
        <v>9.5400000000000009</v>
      </c>
      <c r="F22" s="22">
        <v>9.4661905199999996</v>
      </c>
      <c r="G22" s="22">
        <v>-7.3809480000001315E-2</v>
      </c>
      <c r="H22" s="22">
        <v>12.6</v>
      </c>
      <c r="I22" s="22">
        <v>12.597765000000001</v>
      </c>
      <c r="J22" s="22">
        <v>-2.2349999999988768E-3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12.6</v>
      </c>
      <c r="X22" s="22">
        <v>12.597765000000001</v>
      </c>
      <c r="Y22" s="22">
        <v>-2.2349999999988768E-3</v>
      </c>
    </row>
    <row r="23" spans="1:25" ht="18" customHeight="1" x14ac:dyDescent="0.25">
      <c r="A23" s="20">
        <f t="shared" si="0"/>
        <v>18</v>
      </c>
      <c r="B23" s="14" t="s">
        <v>50</v>
      </c>
      <c r="C23" s="15">
        <f>C22+C21+C14</f>
        <v>5207.6000000000004</v>
      </c>
      <c r="D23" s="16"/>
      <c r="E23" s="18">
        <v>497.84</v>
      </c>
      <c r="F23" s="18">
        <v>394.23149302980005</v>
      </c>
      <c r="G23" s="18">
        <v>-103.60850697020001</v>
      </c>
      <c r="H23" s="18">
        <v>599.93333333333328</v>
      </c>
      <c r="I23" s="18">
        <v>575.3553046552704</v>
      </c>
      <c r="J23" s="18">
        <v>-24.578028678062932</v>
      </c>
      <c r="K23" s="18">
        <v>1568.5342000000001</v>
      </c>
      <c r="L23" s="18">
        <v>1134.3073814531999</v>
      </c>
      <c r="M23" s="18">
        <v>-434.2268185467999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2168.467533333333</v>
      </c>
      <c r="X23" s="18">
        <v>1709.6626861084706</v>
      </c>
      <c r="Y23" s="18">
        <v>-458.80484722486278</v>
      </c>
    </row>
    <row r="24" spans="1:25" ht="25.5" x14ac:dyDescent="0.25">
      <c r="A24" s="20">
        <f t="shared" si="0"/>
        <v>19</v>
      </c>
      <c r="B24" s="17" t="s">
        <v>51</v>
      </c>
      <c r="C24" s="20">
        <v>2100</v>
      </c>
      <c r="D24" s="21">
        <v>3.2000000000000001E-2</v>
      </c>
      <c r="E24" s="22">
        <v>40.130000000000003</v>
      </c>
      <c r="F24" s="22">
        <v>43.746026000000001</v>
      </c>
      <c r="G24" s="22">
        <v>3.616025999999998</v>
      </c>
      <c r="H24" s="22">
        <v>27.025000000000002</v>
      </c>
      <c r="I24" s="22">
        <v>27.371272999999999</v>
      </c>
      <c r="J24" s="22">
        <v>0.3462729999999965</v>
      </c>
      <c r="K24" s="22">
        <v>105.14060000000001</v>
      </c>
      <c r="L24" s="25">
        <v>218.46765600000001</v>
      </c>
      <c r="M24" s="22">
        <v>113.327056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132.16560000000001</v>
      </c>
      <c r="X24" s="22">
        <v>245.83892900000001</v>
      </c>
      <c r="Y24" s="22">
        <v>113.673329</v>
      </c>
    </row>
    <row r="25" spans="1:25" ht="18" customHeight="1" x14ac:dyDescent="0.25">
      <c r="A25" s="20">
        <f t="shared" si="0"/>
        <v>20</v>
      </c>
      <c r="B25" s="17" t="s">
        <v>52</v>
      </c>
      <c r="C25" s="20">
        <v>1000</v>
      </c>
      <c r="D25" s="21">
        <v>0.1076</v>
      </c>
      <c r="E25" s="22">
        <v>65.69</v>
      </c>
      <c r="F25" s="22">
        <v>66.852511000000007</v>
      </c>
      <c r="G25" s="22">
        <v>1.1625110000000092</v>
      </c>
      <c r="H25" s="22">
        <v>59.283333333333339</v>
      </c>
      <c r="I25" s="22">
        <v>57.570343000000001</v>
      </c>
      <c r="J25" s="22">
        <v>-1.7129903333333374</v>
      </c>
      <c r="K25" s="22">
        <v>197.07</v>
      </c>
      <c r="L25" s="25">
        <v>308.65804400000002</v>
      </c>
      <c r="M25" s="22">
        <v>111.58804400000002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256.35333333333335</v>
      </c>
      <c r="X25" s="22">
        <v>366.228387</v>
      </c>
      <c r="Y25" s="22">
        <v>109.87505366666664</v>
      </c>
    </row>
    <row r="26" spans="1:25" ht="18" customHeight="1" x14ac:dyDescent="0.25">
      <c r="A26" s="20">
        <f t="shared" si="0"/>
        <v>21</v>
      </c>
      <c r="B26" s="17" t="s">
        <v>53</v>
      </c>
      <c r="C26" s="20">
        <v>1000</v>
      </c>
      <c r="D26" s="21">
        <v>4.9000000000000002E-2</v>
      </c>
      <c r="E26" s="22">
        <v>29.74</v>
      </c>
      <c r="F26" s="22">
        <v>22.833158999999998</v>
      </c>
      <c r="G26" s="22">
        <v>-6.906841</v>
      </c>
      <c r="H26" s="22">
        <v>42.325000000000003</v>
      </c>
      <c r="I26" s="22">
        <v>40.361589000000002</v>
      </c>
      <c r="J26" s="22">
        <v>-1.9634110000000007</v>
      </c>
      <c r="K26" s="22">
        <v>89.517399999999995</v>
      </c>
      <c r="L26" s="25">
        <v>107.31584599999999</v>
      </c>
      <c r="M26" s="22">
        <v>17.798445999999998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131.8424</v>
      </c>
      <c r="X26" s="22">
        <v>147.677435</v>
      </c>
      <c r="Y26" s="22">
        <v>15.835035000000005</v>
      </c>
    </row>
    <row r="27" spans="1:25" ht="18" customHeight="1" x14ac:dyDescent="0.25">
      <c r="A27" s="20">
        <f t="shared" si="0"/>
        <v>22</v>
      </c>
      <c r="B27" s="17" t="s">
        <v>54</v>
      </c>
      <c r="C27" s="20">
        <v>2000</v>
      </c>
      <c r="D27" s="21">
        <v>2.1000000000000001E-2</v>
      </c>
      <c r="E27" s="22">
        <v>20.82</v>
      </c>
      <c r="F27" s="22">
        <v>25.978831</v>
      </c>
      <c r="G27" s="22">
        <v>5.1588309999999993</v>
      </c>
      <c r="H27" s="22">
        <v>17.066666666666666</v>
      </c>
      <c r="I27" s="22">
        <v>18.906867999999999</v>
      </c>
      <c r="J27" s="22">
        <v>1.8402013333333329</v>
      </c>
      <c r="K27" s="22">
        <v>36.018599999999999</v>
      </c>
      <c r="L27" s="25">
        <v>61.345441999999998</v>
      </c>
      <c r="M27" s="22">
        <v>25.326841999999999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53.085266666666669</v>
      </c>
      <c r="X27" s="22">
        <v>80.252309999999994</v>
      </c>
      <c r="Y27" s="22">
        <v>27.167043333333325</v>
      </c>
    </row>
    <row r="28" spans="1:25" ht="25.5" x14ac:dyDescent="0.25">
      <c r="A28" s="20">
        <f t="shared" si="0"/>
        <v>23</v>
      </c>
      <c r="B28" s="17" t="s">
        <v>55</v>
      </c>
      <c r="C28" s="20">
        <v>500</v>
      </c>
      <c r="D28" s="21">
        <v>3.3700000000000001E-2</v>
      </c>
      <c r="E28" s="22">
        <v>9.2899999999999991</v>
      </c>
      <c r="F28" s="22">
        <v>0</v>
      </c>
      <c r="G28" s="22">
        <v>-9.2899999999999991</v>
      </c>
      <c r="H28" s="22">
        <v>7.8500000000000005</v>
      </c>
      <c r="I28" s="22">
        <v>-5.9596999999999997E-2</v>
      </c>
      <c r="J28" s="22">
        <v>-7.9095970000000007</v>
      </c>
      <c r="K28" s="22">
        <v>23.9682</v>
      </c>
      <c r="L28" s="25">
        <v>0</v>
      </c>
      <c r="M28" s="22">
        <v>-23.9682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31.818200000000001</v>
      </c>
      <c r="X28" s="22">
        <v>-5.9596999999999997E-2</v>
      </c>
      <c r="Y28" s="22">
        <v>-31.877797000000001</v>
      </c>
    </row>
    <row r="29" spans="1:25" ht="18" customHeight="1" x14ac:dyDescent="0.25">
      <c r="A29" s="20">
        <f t="shared" si="0"/>
        <v>24</v>
      </c>
      <c r="B29" s="17" t="s">
        <v>56</v>
      </c>
      <c r="C29" s="20">
        <v>2400</v>
      </c>
      <c r="D29" s="21">
        <v>2.3800000000000002E-2</v>
      </c>
      <c r="E29" s="22">
        <v>0</v>
      </c>
      <c r="F29" s="22">
        <v>33.587550999999998</v>
      </c>
      <c r="G29" s="22">
        <v>33.587550999999998</v>
      </c>
      <c r="H29" s="22">
        <v>0</v>
      </c>
      <c r="I29" s="22">
        <v>53.643242000000001</v>
      </c>
      <c r="J29" s="22">
        <v>53.643242000000001</v>
      </c>
      <c r="K29" s="22">
        <v>0</v>
      </c>
      <c r="L29" s="25">
        <v>213.49469199999999</v>
      </c>
      <c r="M29" s="22">
        <v>213.49469199999999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267.13793399999997</v>
      </c>
      <c r="Y29" s="22">
        <v>267.13793399999997</v>
      </c>
    </row>
    <row r="30" spans="1:25" ht="18" customHeight="1" x14ac:dyDescent="0.25">
      <c r="A30" s="20">
        <f t="shared" si="0"/>
        <v>25</v>
      </c>
      <c r="B30" s="17" t="s">
        <v>57</v>
      </c>
      <c r="C30" s="20"/>
      <c r="D30" s="21"/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5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</row>
    <row r="31" spans="1:25" ht="18" customHeight="1" x14ac:dyDescent="0.25">
      <c r="A31" s="20">
        <f t="shared" si="0"/>
        <v>26</v>
      </c>
      <c r="B31" s="17" t="s">
        <v>58</v>
      </c>
      <c r="C31" s="20">
        <v>1500</v>
      </c>
      <c r="D31" s="21">
        <v>1.34E-2</v>
      </c>
      <c r="E31" s="22">
        <v>0</v>
      </c>
      <c r="F31" s="22">
        <v>7.795121</v>
      </c>
      <c r="G31" s="22">
        <v>7.795121</v>
      </c>
      <c r="H31" s="22">
        <v>0</v>
      </c>
      <c r="I31" s="22">
        <v>31.989854000000001</v>
      </c>
      <c r="J31" s="22">
        <v>31.989854000000001</v>
      </c>
      <c r="K31" s="22">
        <v>0</v>
      </c>
      <c r="L31" s="25">
        <v>20.342396000000001</v>
      </c>
      <c r="M31" s="22">
        <v>20.342396000000001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52.332250000000002</v>
      </c>
      <c r="Y31" s="22">
        <v>52.332250000000002</v>
      </c>
    </row>
    <row r="32" spans="1:25" ht="18" customHeight="1" x14ac:dyDescent="0.25">
      <c r="A32" s="20">
        <f t="shared" si="0"/>
        <v>27</v>
      </c>
      <c r="B32" s="17" t="s">
        <v>59</v>
      </c>
      <c r="C32" s="20">
        <v>630</v>
      </c>
      <c r="D32" s="21">
        <v>1.7299999999999999E-2</v>
      </c>
      <c r="E32" s="22">
        <v>2.76</v>
      </c>
      <c r="F32" s="22">
        <v>4.0035600000000002</v>
      </c>
      <c r="G32" s="22">
        <v>1.2435600000000004</v>
      </c>
      <c r="H32" s="22">
        <v>4.3250000000000002</v>
      </c>
      <c r="I32" s="22">
        <v>2.7661899999999999</v>
      </c>
      <c r="J32" s="22">
        <v>-1.5588100000000003</v>
      </c>
      <c r="K32" s="22">
        <v>7.2311999999999994</v>
      </c>
      <c r="L32" s="25">
        <v>11.094516</v>
      </c>
      <c r="M32" s="22">
        <v>3.8633160000000011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11.5562</v>
      </c>
      <c r="X32" s="22">
        <v>13.860706</v>
      </c>
      <c r="Y32" s="22">
        <v>2.3045059999999999</v>
      </c>
    </row>
    <row r="33" spans="1:25" ht="18" customHeight="1" x14ac:dyDescent="0.25">
      <c r="A33" s="20">
        <f t="shared" si="0"/>
        <v>28</v>
      </c>
      <c r="B33" s="17" t="s">
        <v>60</v>
      </c>
      <c r="C33" s="20">
        <v>840</v>
      </c>
      <c r="D33" s="21">
        <v>2.3800000000000002E-2</v>
      </c>
      <c r="E33" s="22">
        <v>7.22</v>
      </c>
      <c r="F33" s="22">
        <v>10.609842</v>
      </c>
      <c r="G33" s="22">
        <v>3.3898420000000007</v>
      </c>
      <c r="H33" s="22">
        <v>8.2083333333333321</v>
      </c>
      <c r="I33" s="22">
        <v>7.7290539999999996</v>
      </c>
      <c r="J33" s="22">
        <v>-0.4792793333333325</v>
      </c>
      <c r="K33" s="22">
        <v>19.0608</v>
      </c>
      <c r="L33" s="25">
        <v>29.295172999999998</v>
      </c>
      <c r="M33" s="22">
        <v>10.234372999999998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27.269133333333333</v>
      </c>
      <c r="X33" s="22">
        <v>37.024226999999996</v>
      </c>
      <c r="Y33" s="22">
        <v>9.7550936666666637</v>
      </c>
    </row>
    <row r="34" spans="1:25" ht="18" customHeight="1" x14ac:dyDescent="0.25">
      <c r="A34" s="20">
        <f t="shared" si="0"/>
        <v>29</v>
      </c>
      <c r="B34" s="17" t="s">
        <v>61</v>
      </c>
      <c r="C34" s="20">
        <v>440</v>
      </c>
      <c r="D34" s="21">
        <v>9.5999999999999992E-3</v>
      </c>
      <c r="E34" s="22">
        <v>0.94</v>
      </c>
      <c r="F34" s="22">
        <v>1.3566993510000001</v>
      </c>
      <c r="G34" s="22">
        <v>0.41669935100000011</v>
      </c>
      <c r="H34" s="22">
        <v>0.5083333333333333</v>
      </c>
      <c r="I34" s="22">
        <v>0</v>
      </c>
      <c r="J34" s="22">
        <v>-0.5083333333333333</v>
      </c>
      <c r="K34" s="22">
        <v>2.5568</v>
      </c>
      <c r="L34" s="25">
        <v>3.6131274605999999</v>
      </c>
      <c r="M34" s="22">
        <v>1.0563274605999999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3.0651333333333333</v>
      </c>
      <c r="X34" s="22">
        <v>3.6131274605999999</v>
      </c>
      <c r="Y34" s="22">
        <v>0.54799412726666663</v>
      </c>
    </row>
    <row r="35" spans="1:25" ht="18" customHeight="1" x14ac:dyDescent="0.25">
      <c r="A35" s="20">
        <f t="shared" si="0"/>
        <v>30</v>
      </c>
      <c r="B35" s="41" t="s">
        <v>93</v>
      </c>
      <c r="C35" s="45">
        <v>880</v>
      </c>
      <c r="D35" s="46">
        <v>3.0300000000000001E-2</v>
      </c>
      <c r="E35" s="47">
        <v>15.86</v>
      </c>
      <c r="F35" s="47">
        <v>18.392214550799999</v>
      </c>
      <c r="G35" s="42">
        <v>2.5322145507999991</v>
      </c>
      <c r="H35" s="42">
        <v>0.67500000000000004</v>
      </c>
      <c r="I35" s="42">
        <v>0</v>
      </c>
      <c r="J35" s="42">
        <v>-0.67500000000000004</v>
      </c>
      <c r="K35" s="42">
        <v>58.206199999999995</v>
      </c>
      <c r="L35" s="42">
        <v>64.608164469599998</v>
      </c>
      <c r="M35" s="42">
        <v>6.4019644696000029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58.881199999999993</v>
      </c>
      <c r="X35" s="42">
        <v>64.608164469599998</v>
      </c>
      <c r="Y35" s="42">
        <v>5.7269644696000057</v>
      </c>
    </row>
    <row r="36" spans="1:25" ht="18" customHeight="1" x14ac:dyDescent="0.25">
      <c r="A36" s="20">
        <f t="shared" si="0"/>
        <v>31</v>
      </c>
      <c r="B36" s="41"/>
      <c r="C36" s="45"/>
      <c r="D36" s="46"/>
      <c r="E36" s="47"/>
      <c r="F36" s="47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>
        <v>0</v>
      </c>
      <c r="X36" s="42">
        <v>0</v>
      </c>
      <c r="Y36" s="42"/>
    </row>
    <row r="37" spans="1:25" ht="25.5" x14ac:dyDescent="0.25">
      <c r="A37" s="20">
        <f t="shared" si="0"/>
        <v>32</v>
      </c>
      <c r="B37" s="17" t="s">
        <v>103</v>
      </c>
      <c r="C37" s="20">
        <v>1000</v>
      </c>
      <c r="D37" s="21">
        <v>2.8299999999999999E-2</v>
      </c>
      <c r="E37" s="22">
        <v>0</v>
      </c>
      <c r="F37" s="22">
        <v>14.453557999999999</v>
      </c>
      <c r="G37" s="22">
        <v>14.453557999999999</v>
      </c>
      <c r="H37" s="22">
        <v>0</v>
      </c>
      <c r="I37" s="22">
        <v>25.792318000000002</v>
      </c>
      <c r="J37" s="22">
        <v>25.792318000000002</v>
      </c>
      <c r="K37" s="22">
        <v>0</v>
      </c>
      <c r="L37" s="22">
        <v>57.702787999999998</v>
      </c>
      <c r="M37" s="22">
        <v>57.702787999999998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83.495105999999993</v>
      </c>
      <c r="Y37" s="22">
        <v>83.495105999999993</v>
      </c>
    </row>
    <row r="38" spans="1:25" ht="18" customHeight="1" x14ac:dyDescent="0.25">
      <c r="A38" s="20">
        <f t="shared" si="0"/>
        <v>33</v>
      </c>
      <c r="B38" s="17" t="s">
        <v>65</v>
      </c>
      <c r="C38" s="20">
        <v>1000</v>
      </c>
      <c r="D38" s="21">
        <v>1.23E-2</v>
      </c>
      <c r="E38" s="22">
        <v>0</v>
      </c>
      <c r="F38" s="22">
        <v>8.1189049999999998</v>
      </c>
      <c r="G38" s="22">
        <v>8.1189049999999998</v>
      </c>
      <c r="H38" s="22">
        <v>0</v>
      </c>
      <c r="I38" s="22">
        <v>13.439087000000001</v>
      </c>
      <c r="J38" s="22">
        <v>13.439087000000001</v>
      </c>
      <c r="K38" s="22">
        <v>0</v>
      </c>
      <c r="L38" s="22">
        <v>18.183565000000002</v>
      </c>
      <c r="M38" s="22">
        <v>18.183565000000002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31.622652000000002</v>
      </c>
      <c r="Y38" s="22">
        <v>31.622652000000002</v>
      </c>
    </row>
    <row r="39" spans="1:25" ht="18" customHeight="1" x14ac:dyDescent="0.25">
      <c r="A39" s="20">
        <f t="shared" si="0"/>
        <v>34</v>
      </c>
      <c r="B39" s="14" t="s">
        <v>66</v>
      </c>
      <c r="C39" s="15">
        <f>SUM(C24:C38)</f>
        <v>15290</v>
      </c>
      <c r="D39" s="16"/>
      <c r="E39" s="18">
        <v>192.45</v>
      </c>
      <c r="F39" s="18">
        <v>257.72797790179993</v>
      </c>
      <c r="G39" s="18">
        <v>65.277977901800014</v>
      </c>
      <c r="H39" s="18">
        <v>167.26666666666665</v>
      </c>
      <c r="I39" s="18">
        <v>279.510221</v>
      </c>
      <c r="J39" s="18">
        <v>112.24355433333332</v>
      </c>
      <c r="K39" s="18">
        <v>538.76980000000003</v>
      </c>
      <c r="L39" s="18">
        <v>1114.1214099302001</v>
      </c>
      <c r="M39" s="18">
        <v>575.35160993020008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706.0364666666668</v>
      </c>
      <c r="X39" s="18">
        <v>1393.6316309301999</v>
      </c>
      <c r="Y39" s="18">
        <v>687.59516426353321</v>
      </c>
    </row>
    <row r="40" spans="1:25" ht="18" customHeight="1" x14ac:dyDescent="0.25">
      <c r="A40" s="20">
        <f t="shared" si="0"/>
        <v>35</v>
      </c>
      <c r="B40" s="17" t="s">
        <v>67</v>
      </c>
      <c r="C40" s="20"/>
      <c r="D40" s="21"/>
      <c r="E40" s="22">
        <v>6.19</v>
      </c>
      <c r="F40" s="22">
        <v>3.508591</v>
      </c>
      <c r="G40" s="22">
        <v>-2.6814090000000004</v>
      </c>
      <c r="H40" s="22">
        <v>9.9666666666666668</v>
      </c>
      <c r="I40" s="22">
        <v>5.3347670000000003</v>
      </c>
      <c r="J40" s="22">
        <v>-4.6318996666666665</v>
      </c>
      <c r="K40" s="22">
        <v>17.827200000000001</v>
      </c>
      <c r="L40" s="22">
        <v>20.760859</v>
      </c>
      <c r="M40" s="22">
        <v>2.9336589999999987</v>
      </c>
      <c r="N40" s="22"/>
      <c r="O40" s="22"/>
      <c r="P40" s="22">
        <v>0</v>
      </c>
      <c r="Q40" s="22"/>
      <c r="R40" s="22"/>
      <c r="S40" s="22">
        <v>0</v>
      </c>
      <c r="T40" s="22"/>
      <c r="U40" s="22"/>
      <c r="V40" s="22">
        <v>0</v>
      </c>
      <c r="W40" s="22">
        <v>27.793866666666666</v>
      </c>
      <c r="X40" s="22">
        <v>26.095625999999999</v>
      </c>
      <c r="Y40" s="22">
        <v>-1.698240666666667</v>
      </c>
    </row>
    <row r="41" spans="1:25" ht="18" customHeight="1" x14ac:dyDescent="0.25">
      <c r="A41" s="20">
        <f t="shared" si="0"/>
        <v>36</v>
      </c>
      <c r="B41" s="17" t="s">
        <v>68</v>
      </c>
      <c r="C41" s="20">
        <v>309.66000000000003</v>
      </c>
      <c r="D41" s="21">
        <v>0.29780000000000001</v>
      </c>
      <c r="E41" s="22">
        <v>14.75</v>
      </c>
      <c r="F41" s="22">
        <v>11.646102000000001</v>
      </c>
      <c r="G41" s="22">
        <v>-3.1038979999999992</v>
      </c>
      <c r="H41" s="22">
        <v>0</v>
      </c>
      <c r="I41" s="22">
        <v>0</v>
      </c>
      <c r="J41" s="22">
        <v>0</v>
      </c>
      <c r="K41" s="22">
        <v>83.337500000000006</v>
      </c>
      <c r="L41" s="22">
        <v>73.158461000000003</v>
      </c>
      <c r="M41" s="22">
        <v>-10.179039000000003</v>
      </c>
      <c r="N41" s="22"/>
      <c r="O41" s="22"/>
      <c r="P41" s="22">
        <v>0</v>
      </c>
      <c r="Q41" s="22"/>
      <c r="R41" s="22"/>
      <c r="S41" s="22">
        <v>0</v>
      </c>
      <c r="T41" s="22"/>
      <c r="U41" s="22"/>
      <c r="V41" s="22">
        <v>0</v>
      </c>
      <c r="W41" s="22">
        <v>83.337500000000006</v>
      </c>
      <c r="X41" s="22">
        <v>73.158461000000003</v>
      </c>
      <c r="Y41" s="22">
        <v>-10.179039000000003</v>
      </c>
    </row>
    <row r="42" spans="1:25" ht="18" customHeight="1" x14ac:dyDescent="0.25">
      <c r="A42" s="20">
        <f t="shared" si="0"/>
        <v>37</v>
      </c>
      <c r="B42" s="17" t="s">
        <v>69</v>
      </c>
      <c r="C42" s="20">
        <v>1466.43</v>
      </c>
      <c r="D42" s="21">
        <v>1.9099999999999999E-2</v>
      </c>
      <c r="E42" s="22">
        <v>2.38</v>
      </c>
      <c r="F42" s="22">
        <v>2.7428370000000002</v>
      </c>
      <c r="G42" s="22">
        <v>0.3628370000000003</v>
      </c>
      <c r="H42" s="22">
        <v>0</v>
      </c>
      <c r="I42" s="22">
        <v>0</v>
      </c>
      <c r="J42" s="22">
        <v>0</v>
      </c>
      <c r="K42" s="22">
        <v>10.709999999999999</v>
      </c>
      <c r="L42" s="22">
        <v>19.777846</v>
      </c>
      <c r="M42" s="22">
        <v>9.0678460000000012</v>
      </c>
      <c r="N42" s="22"/>
      <c r="O42" s="22"/>
      <c r="P42" s="22">
        <v>0</v>
      </c>
      <c r="Q42" s="22"/>
      <c r="R42" s="22"/>
      <c r="S42" s="22">
        <v>0</v>
      </c>
      <c r="T42" s="22"/>
      <c r="U42" s="22"/>
      <c r="V42" s="22">
        <v>0</v>
      </c>
      <c r="W42" s="22">
        <v>10.709999999999999</v>
      </c>
      <c r="X42" s="22">
        <v>19.777846</v>
      </c>
      <c r="Y42" s="22">
        <v>9.0678460000000012</v>
      </c>
    </row>
    <row r="43" spans="1:25" ht="18" customHeight="1" x14ac:dyDescent="0.25">
      <c r="A43" s="20">
        <f t="shared" si="0"/>
        <v>38</v>
      </c>
      <c r="B43" s="14" t="s">
        <v>70</v>
      </c>
      <c r="C43" s="15">
        <f>SUM(C41:C42)</f>
        <v>1776.0900000000001</v>
      </c>
      <c r="D43" s="16"/>
      <c r="E43" s="18">
        <v>17.13</v>
      </c>
      <c r="F43" s="18">
        <v>14.388939000000001</v>
      </c>
      <c r="G43" s="18">
        <v>-2.7410609999999989</v>
      </c>
      <c r="H43" s="18">
        <v>0</v>
      </c>
      <c r="I43" s="18">
        <v>0</v>
      </c>
      <c r="J43" s="18">
        <v>0</v>
      </c>
      <c r="K43" s="18">
        <v>94.047499999999999</v>
      </c>
      <c r="L43" s="18">
        <v>92.936306999999999</v>
      </c>
      <c r="M43" s="18">
        <v>-1.1111930000000019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94.047499999999999</v>
      </c>
      <c r="X43" s="18">
        <v>92.936306999999999</v>
      </c>
      <c r="Y43" s="18">
        <v>-1.1111930000000019</v>
      </c>
    </row>
    <row r="44" spans="1:25" ht="18" customHeight="1" x14ac:dyDescent="0.25">
      <c r="A44" s="20">
        <f t="shared" si="0"/>
        <v>39</v>
      </c>
      <c r="B44" s="17" t="s">
        <v>71</v>
      </c>
      <c r="C44" s="20">
        <v>216</v>
      </c>
      <c r="D44" s="21">
        <v>0.2334</v>
      </c>
      <c r="E44" s="22">
        <v>5.84</v>
      </c>
      <c r="F44" s="22">
        <v>6.5437669470000008</v>
      </c>
      <c r="G44" s="22">
        <v>0.70376694700000098</v>
      </c>
      <c r="H44" s="22">
        <v>4.8666666666666663</v>
      </c>
      <c r="I44" s="22">
        <v>5.4866542343999996</v>
      </c>
      <c r="J44" s="22">
        <v>0.6199875677333333</v>
      </c>
      <c r="K44" s="22">
        <v>14.4832</v>
      </c>
      <c r="L44" s="22">
        <v>37.712471999999998</v>
      </c>
      <c r="M44" s="22">
        <v>23.229271999999998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19.349866666666667</v>
      </c>
      <c r="X44" s="22">
        <v>43.199126234399998</v>
      </c>
      <c r="Y44" s="22">
        <v>23.849259567733331</v>
      </c>
    </row>
    <row r="45" spans="1:25" ht="25.5" x14ac:dyDescent="0.25">
      <c r="A45" s="20">
        <f t="shared" si="0"/>
        <v>40</v>
      </c>
      <c r="B45" s="17" t="s">
        <v>72</v>
      </c>
      <c r="C45" s="20">
        <v>1240</v>
      </c>
      <c r="D45" s="21">
        <v>4.3400000000000001E-2</v>
      </c>
      <c r="E45" s="22">
        <v>32.64</v>
      </c>
      <c r="F45" s="22">
        <v>36.005529000000003</v>
      </c>
      <c r="G45" s="22">
        <v>3.3655290000000022</v>
      </c>
      <c r="H45" s="22">
        <v>52.583333333333336</v>
      </c>
      <c r="I45" s="22">
        <v>57.065665000000003</v>
      </c>
      <c r="J45" s="22">
        <v>4.482331666666667</v>
      </c>
      <c r="K45" s="22">
        <v>73.44</v>
      </c>
      <c r="L45" s="22">
        <v>81.408501000000001</v>
      </c>
      <c r="M45" s="22">
        <v>7.9685010000000034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126.02333333333334</v>
      </c>
      <c r="X45" s="22">
        <v>138.474166</v>
      </c>
      <c r="Y45" s="22">
        <v>12.450832666666656</v>
      </c>
    </row>
    <row r="46" spans="1:25" ht="25.5" x14ac:dyDescent="0.25">
      <c r="A46" s="20">
        <f t="shared" si="0"/>
        <v>41</v>
      </c>
      <c r="B46" s="17" t="s">
        <v>105</v>
      </c>
      <c r="C46" s="20">
        <v>1600</v>
      </c>
      <c r="D46" s="21">
        <v>0.21010000000000001</v>
      </c>
      <c r="E46" s="22">
        <v>240.8</v>
      </c>
      <c r="F46" s="22">
        <v>113.2288752</v>
      </c>
      <c r="G46" s="22">
        <v>-127.57112480000001</v>
      </c>
      <c r="H46" s="22">
        <v>346.44166666666672</v>
      </c>
      <c r="I46" s="22">
        <v>178.92682208040003</v>
      </c>
      <c r="J46" s="22">
        <v>-167.51484458626669</v>
      </c>
      <c r="K46" s="22">
        <v>756.11200000000008</v>
      </c>
      <c r="L46" s="22">
        <v>355.53633412800002</v>
      </c>
      <c r="M46" s="22">
        <v>-400.57566587200006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1102.5536666666667</v>
      </c>
      <c r="X46" s="22">
        <v>534.46315620840005</v>
      </c>
      <c r="Y46" s="22">
        <v>-568.09051045826664</v>
      </c>
    </row>
    <row r="47" spans="1:25" ht="18" customHeight="1" x14ac:dyDescent="0.25">
      <c r="A47" s="20">
        <f t="shared" si="0"/>
        <v>42</v>
      </c>
      <c r="B47" s="17" t="s">
        <v>90</v>
      </c>
      <c r="C47" s="20">
        <v>1040</v>
      </c>
      <c r="D47" s="21">
        <v>0.2334</v>
      </c>
      <c r="E47" s="22">
        <v>126.2694</v>
      </c>
      <c r="F47" s="22">
        <v>88.456733</v>
      </c>
      <c r="G47" s="22">
        <v>-37.812667000000005</v>
      </c>
      <c r="H47" s="22">
        <v>149.29166666666669</v>
      </c>
      <c r="I47" s="22">
        <v>93.764137000000005</v>
      </c>
      <c r="J47" s="22">
        <v>-55.52752966666668</v>
      </c>
      <c r="K47" s="22">
        <v>348.50354399999998</v>
      </c>
      <c r="L47" s="22">
        <v>244.14058299999999</v>
      </c>
      <c r="M47" s="22">
        <v>-104.36296099999998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497.79521066666666</v>
      </c>
      <c r="X47" s="22">
        <v>337.90472</v>
      </c>
      <c r="Y47" s="22">
        <v>-159.89049066666666</v>
      </c>
    </row>
    <row r="48" spans="1:25" ht="18" customHeight="1" x14ac:dyDescent="0.25">
      <c r="A48" s="20">
        <f t="shared" si="0"/>
        <v>43</v>
      </c>
      <c r="B48" s="14" t="s">
        <v>74</v>
      </c>
      <c r="C48" s="15">
        <f>SUM(C44:C47)</f>
        <v>4096</v>
      </c>
      <c r="D48" s="16"/>
      <c r="E48" s="18">
        <v>405.54940000000005</v>
      </c>
      <c r="F48" s="18">
        <v>244.23490414700001</v>
      </c>
      <c r="G48" s="18">
        <v>-161.31449585300001</v>
      </c>
      <c r="H48" s="18">
        <v>553.18333333333339</v>
      </c>
      <c r="I48" s="18">
        <v>335.24327831480002</v>
      </c>
      <c r="J48" s="18">
        <v>-217.94005501853337</v>
      </c>
      <c r="K48" s="18">
        <v>1192.538744</v>
      </c>
      <c r="L48" s="18">
        <v>718.79789012800006</v>
      </c>
      <c r="M48" s="18">
        <v>-473.74085387200006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1745.7220773333333</v>
      </c>
      <c r="X48" s="18">
        <v>1054.0411684428</v>
      </c>
      <c r="Y48" s="18">
        <v>-691.68090889053337</v>
      </c>
    </row>
    <row r="49" spans="1:25" ht="18" customHeight="1" x14ac:dyDescent="0.25">
      <c r="A49" s="20">
        <f t="shared" si="0"/>
        <v>44</v>
      </c>
      <c r="B49" s="17" t="s">
        <v>75</v>
      </c>
      <c r="C49" s="20">
        <v>0</v>
      </c>
      <c r="D49" s="20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0.64411399999999996</v>
      </c>
      <c r="J49" s="22">
        <v>0.64411399999999996</v>
      </c>
      <c r="K49" s="22">
        <v>0</v>
      </c>
      <c r="L49" s="22">
        <v>0.122003</v>
      </c>
      <c r="M49" s="22">
        <v>0.122003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0.76611699999999994</v>
      </c>
      <c r="Y49" s="22">
        <v>0.76611699999999994</v>
      </c>
    </row>
    <row r="50" spans="1:25" ht="18" customHeight="1" x14ac:dyDescent="0.25">
      <c r="A50" s="20">
        <f t="shared" si="0"/>
        <v>45</v>
      </c>
      <c r="B50" s="17" t="s">
        <v>76</v>
      </c>
      <c r="C50" s="20">
        <v>0</v>
      </c>
      <c r="D50" s="20">
        <v>0</v>
      </c>
      <c r="E50" s="22">
        <v>0</v>
      </c>
      <c r="F50" s="22">
        <v>1.5490825935738</v>
      </c>
      <c r="G50" s="22">
        <v>1.5490825935738</v>
      </c>
      <c r="H50" s="22">
        <v>0</v>
      </c>
      <c r="I50" s="22">
        <v>0</v>
      </c>
      <c r="J50" s="22">
        <v>0</v>
      </c>
      <c r="K50" s="22">
        <v>0</v>
      </c>
      <c r="L50" s="22">
        <v>39.305558485200002</v>
      </c>
      <c r="M50" s="22">
        <v>39.305558485200002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39.305558485200002</v>
      </c>
      <c r="Y50" s="22">
        <v>39.305558485200002</v>
      </c>
    </row>
    <row r="51" spans="1:25" ht="18" customHeight="1" x14ac:dyDescent="0.25">
      <c r="A51" s="20">
        <f t="shared" si="0"/>
        <v>46</v>
      </c>
      <c r="B51" s="17" t="s">
        <v>77</v>
      </c>
      <c r="C51" s="20">
        <v>0</v>
      </c>
      <c r="D51" s="20">
        <v>0</v>
      </c>
      <c r="E51" s="22">
        <v>0</v>
      </c>
      <c r="F51" s="22">
        <v>99.853729931999993</v>
      </c>
      <c r="G51" s="22">
        <v>99.853729931999993</v>
      </c>
      <c r="H51" s="22">
        <v>0</v>
      </c>
      <c r="I51" s="22">
        <v>7.9191849780000005</v>
      </c>
      <c r="J51" s="22">
        <v>7.9191849780000005</v>
      </c>
      <c r="K51" s="22">
        <v>0</v>
      </c>
      <c r="L51" s="22">
        <v>598.36654399999998</v>
      </c>
      <c r="M51" s="22">
        <v>598.36654399999998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606.28572897799995</v>
      </c>
      <c r="Y51" s="22">
        <v>606.28572897799995</v>
      </c>
    </row>
    <row r="52" spans="1:25" ht="18" customHeight="1" x14ac:dyDescent="0.25">
      <c r="A52" s="20">
        <f t="shared" si="0"/>
        <v>47</v>
      </c>
      <c r="B52" s="19" t="s">
        <v>94</v>
      </c>
      <c r="C52" s="20">
        <v>0</v>
      </c>
      <c r="D52" s="20">
        <v>0</v>
      </c>
      <c r="E52" s="22">
        <v>0</v>
      </c>
      <c r="F52" s="22">
        <v>-94.228506999999993</v>
      </c>
      <c r="G52" s="22">
        <v>-94.228506999999993</v>
      </c>
      <c r="H52" s="22">
        <v>0</v>
      </c>
      <c r="I52" s="22">
        <v>0</v>
      </c>
      <c r="J52" s="22">
        <v>0</v>
      </c>
      <c r="K52" s="22">
        <v>0</v>
      </c>
      <c r="L52" s="22">
        <v>-375.64521400000001</v>
      </c>
      <c r="M52" s="22">
        <v>-375.64521400000001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-375.64521400000001</v>
      </c>
      <c r="Y52" s="22">
        <v>-375.64521400000001</v>
      </c>
    </row>
    <row r="53" spans="1:25" ht="18" customHeight="1" x14ac:dyDescent="0.25">
      <c r="A53" s="20">
        <f t="shared" si="0"/>
        <v>48</v>
      </c>
      <c r="B53" s="17" t="s">
        <v>78</v>
      </c>
      <c r="C53" s="20">
        <v>0</v>
      </c>
      <c r="D53" s="20">
        <v>0</v>
      </c>
      <c r="E53" s="22">
        <v>279.04000000000002</v>
      </c>
      <c r="F53" s="22">
        <v>290.5834890525224</v>
      </c>
      <c r="G53" s="22">
        <v>11.543489052522375</v>
      </c>
      <c r="H53" s="22">
        <v>0</v>
      </c>
      <c r="I53" s="22">
        <v>0</v>
      </c>
      <c r="J53" s="22">
        <v>0</v>
      </c>
      <c r="K53" s="22">
        <v>1227.7760000000003</v>
      </c>
      <c r="L53" s="22">
        <v>1375.1550896067906</v>
      </c>
      <c r="M53" s="22">
        <v>147.37908960679033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1227.7760000000003</v>
      </c>
      <c r="X53" s="22">
        <v>1375.1550896067906</v>
      </c>
      <c r="Y53" s="22">
        <v>147.37908960679033</v>
      </c>
    </row>
    <row r="54" spans="1:25" ht="18" customHeight="1" x14ac:dyDescent="0.25">
      <c r="A54" s="20">
        <f t="shared" si="0"/>
        <v>49</v>
      </c>
      <c r="B54" s="14" t="s">
        <v>79</v>
      </c>
      <c r="C54" s="15">
        <f>SUM(C49:C53)+C48+C43+C40+C39+C23</f>
        <v>26369.690000000002</v>
      </c>
      <c r="D54" s="15">
        <f t="shared" ref="D54:Y54" si="1">SUM(D49:D53)+D48+D43+D40+D39+D23</f>
        <v>0</v>
      </c>
      <c r="E54" s="18">
        <v>1398.1994</v>
      </c>
      <c r="F54" s="18">
        <v>1211.8496996566964</v>
      </c>
      <c r="G54" s="18">
        <v>-186.34970034330382</v>
      </c>
      <c r="H54" s="18">
        <v>1330.35</v>
      </c>
      <c r="I54" s="18">
        <v>1204.0068699480703</v>
      </c>
      <c r="J54" s="18">
        <v>-126.34313005192965</v>
      </c>
      <c r="K54" s="18">
        <v>4639.4934440000006</v>
      </c>
      <c r="L54" s="18">
        <v>4718.2278286033907</v>
      </c>
      <c r="M54" s="18">
        <v>78.734384603390481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5969.8434440000001</v>
      </c>
      <c r="X54" s="18">
        <v>5922.2346985514605</v>
      </c>
      <c r="Y54" s="18">
        <v>-47.608745448539366</v>
      </c>
    </row>
    <row r="55" spans="1:25" ht="18" customHeight="1" x14ac:dyDescent="0.25">
      <c r="A55" s="20">
        <f t="shared" si="0"/>
        <v>50</v>
      </c>
      <c r="B55" s="17" t="s">
        <v>80</v>
      </c>
      <c r="C55" s="20">
        <v>0</v>
      </c>
      <c r="D55" s="20">
        <v>0</v>
      </c>
      <c r="E55" s="22">
        <v>0</v>
      </c>
      <c r="F55" s="22">
        <v>0</v>
      </c>
      <c r="G55" s="22">
        <v>0</v>
      </c>
      <c r="H55" s="22">
        <v>580.10833333333335</v>
      </c>
      <c r="I55" s="22">
        <v>523.49977000000001</v>
      </c>
      <c r="J55" s="22">
        <v>-56.608563333333336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580.10833333333335</v>
      </c>
      <c r="X55" s="22">
        <v>523.49977000000001</v>
      </c>
      <c r="Y55" s="22">
        <v>-56.608563333333336</v>
      </c>
    </row>
    <row r="56" spans="1:25" ht="18" customHeight="1" x14ac:dyDescent="0.25">
      <c r="A56" s="20">
        <f t="shared" si="0"/>
        <v>51</v>
      </c>
      <c r="B56" s="17" t="s">
        <v>81</v>
      </c>
      <c r="C56" s="20">
        <v>0</v>
      </c>
      <c r="D56" s="20">
        <v>0</v>
      </c>
      <c r="E56" s="22">
        <v>0</v>
      </c>
      <c r="F56" s="22">
        <v>0</v>
      </c>
      <c r="G56" s="22">
        <v>0</v>
      </c>
      <c r="H56" s="22">
        <v>7.583333333333333</v>
      </c>
      <c r="I56" s="22">
        <v>6.3365109999999998</v>
      </c>
      <c r="J56" s="22">
        <v>-1.2468223333333333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7.583333333333333</v>
      </c>
      <c r="X56" s="22">
        <v>6.3365109999999998</v>
      </c>
      <c r="Y56" s="22">
        <v>-1.2468223333333333</v>
      </c>
    </row>
    <row r="57" spans="1:25" ht="18" customHeight="1" x14ac:dyDescent="0.25">
      <c r="A57" s="20">
        <f t="shared" si="0"/>
        <v>52</v>
      </c>
      <c r="B57" s="17" t="s">
        <v>82</v>
      </c>
      <c r="C57" s="20">
        <v>0</v>
      </c>
      <c r="D57" s="20">
        <v>0</v>
      </c>
      <c r="E57" s="22">
        <v>0</v>
      </c>
      <c r="F57" s="22">
        <v>0</v>
      </c>
      <c r="G57" s="22">
        <v>0</v>
      </c>
      <c r="H57" s="22">
        <v>157.83333333333334</v>
      </c>
      <c r="I57" s="22">
        <v>174.97673037180002</v>
      </c>
      <c r="J57" s="22">
        <v>17.143397038466674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157.83333333333334</v>
      </c>
      <c r="X57" s="22">
        <v>174.97673037180002</v>
      </c>
      <c r="Y57" s="22">
        <v>17.143397038466674</v>
      </c>
    </row>
    <row r="58" spans="1:25" ht="18" customHeight="1" x14ac:dyDescent="0.25">
      <c r="A58" s="20">
        <f t="shared" si="0"/>
        <v>53</v>
      </c>
      <c r="B58" s="17" t="s">
        <v>83</v>
      </c>
      <c r="C58" s="20">
        <v>0</v>
      </c>
      <c r="D58" s="20">
        <v>0</v>
      </c>
      <c r="E58" s="22">
        <v>0</v>
      </c>
      <c r="F58" s="22">
        <v>0</v>
      </c>
      <c r="G58" s="22">
        <v>0</v>
      </c>
      <c r="H58" s="22">
        <v>0.97499999999999987</v>
      </c>
      <c r="I58" s="22">
        <v>0.62684548279999996</v>
      </c>
      <c r="J58" s="22">
        <v>-0.3481545171999999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0.97499999999999987</v>
      </c>
      <c r="X58" s="22">
        <v>0.62684548279999996</v>
      </c>
      <c r="Y58" s="22">
        <v>-0.3481545171999999</v>
      </c>
    </row>
    <row r="59" spans="1:25" ht="25.5" x14ac:dyDescent="0.25">
      <c r="A59" s="20">
        <f t="shared" si="0"/>
        <v>54</v>
      </c>
      <c r="B59" s="14" t="s">
        <v>84</v>
      </c>
      <c r="C59" s="15"/>
      <c r="D59" s="16"/>
      <c r="E59" s="18">
        <v>0</v>
      </c>
      <c r="F59" s="18">
        <v>0</v>
      </c>
      <c r="G59" s="18">
        <v>0</v>
      </c>
      <c r="H59" s="18">
        <v>746.50000000000011</v>
      </c>
      <c r="I59" s="18">
        <v>705.43985685460007</v>
      </c>
      <c r="J59" s="18">
        <v>-41.060143145399998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746.50000000000011</v>
      </c>
      <c r="X59" s="18">
        <v>705.43985685460007</v>
      </c>
      <c r="Y59" s="18">
        <v>-41.060143145399998</v>
      </c>
    </row>
    <row r="60" spans="1:25" ht="57.75" customHeight="1" x14ac:dyDescent="0.25">
      <c r="A60" s="20">
        <f t="shared" si="0"/>
        <v>55</v>
      </c>
      <c r="B60" s="17" t="s">
        <v>91</v>
      </c>
      <c r="C60" s="20"/>
      <c r="D60" s="2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21.75" customHeight="1" x14ac:dyDescent="0.25">
      <c r="A61" s="20">
        <f t="shared" si="0"/>
        <v>56</v>
      </c>
      <c r="B61" s="14" t="s">
        <v>85</v>
      </c>
      <c r="C61" s="15"/>
      <c r="D61" s="16"/>
      <c r="E61" s="18">
        <v>1398.1994</v>
      </c>
      <c r="F61" s="18">
        <v>1211.8496996566964</v>
      </c>
      <c r="G61" s="18">
        <v>-186.34970034330382</v>
      </c>
      <c r="H61" s="18">
        <v>2076.85</v>
      </c>
      <c r="I61" s="18">
        <v>1909.4467268026704</v>
      </c>
      <c r="J61" s="18">
        <v>-167.40327319732964</v>
      </c>
      <c r="K61" s="18">
        <v>4639.4934440000006</v>
      </c>
      <c r="L61" s="18">
        <v>4718.2278286033907</v>
      </c>
      <c r="M61" s="18">
        <v>78.734384603390481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6716.3434440000001</v>
      </c>
      <c r="X61" s="18">
        <v>6627.6745554060608</v>
      </c>
      <c r="Y61" s="18">
        <v>-88.668888593939357</v>
      </c>
    </row>
    <row r="62" spans="1:25" hidden="1" x14ac:dyDescent="0.25">
      <c r="F62" s="28"/>
      <c r="I62" s="28"/>
      <c r="L62" s="28">
        <f>[1]July!$X$65</f>
        <v>4.7323923808975739</v>
      </c>
    </row>
    <row r="63" spans="1:25" hidden="1" x14ac:dyDescent="0.25">
      <c r="F63" s="28">
        <f>F61-F53</f>
        <v>921.26621060417403</v>
      </c>
      <c r="L63" s="28"/>
      <c r="X63" s="28">
        <f>X61-X53</f>
        <v>5252.5194657992706</v>
      </c>
    </row>
    <row r="65" spans="2:3" x14ac:dyDescent="0.25">
      <c r="B65" s="43" t="s">
        <v>86</v>
      </c>
      <c r="C65" s="43"/>
    </row>
    <row r="66" spans="2:3" x14ac:dyDescent="0.25">
      <c r="B66" s="43"/>
      <c r="C66" s="43"/>
    </row>
  </sheetData>
  <mergeCells count="39">
    <mergeCell ref="A1:Y1"/>
    <mergeCell ref="A2:Y2"/>
    <mergeCell ref="A3:A5"/>
    <mergeCell ref="B3:B5"/>
    <mergeCell ref="C3:C5"/>
    <mergeCell ref="D3:D5"/>
    <mergeCell ref="E3:G4"/>
    <mergeCell ref="H3:Y3"/>
    <mergeCell ref="H4:J4"/>
    <mergeCell ref="K4:M4"/>
    <mergeCell ref="N4:P4"/>
    <mergeCell ref="B65:C66"/>
    <mergeCell ref="O35:O36"/>
    <mergeCell ref="Q4:S4"/>
    <mergeCell ref="T4:V4"/>
    <mergeCell ref="W4:Y4"/>
    <mergeCell ref="C35:C36"/>
    <mergeCell ref="D35:D36"/>
    <mergeCell ref="E35:E36"/>
    <mergeCell ref="F35:F36"/>
    <mergeCell ref="G35:G36"/>
    <mergeCell ref="H35:H36"/>
    <mergeCell ref="I35:I36"/>
    <mergeCell ref="V35:V36"/>
    <mergeCell ref="W35:W36"/>
    <mergeCell ref="X35:X36"/>
    <mergeCell ref="Y35:Y36"/>
    <mergeCell ref="B35:B36"/>
    <mergeCell ref="U35:U36"/>
    <mergeCell ref="J35:J36"/>
    <mergeCell ref="K35:K36"/>
    <mergeCell ref="L35:L36"/>
    <mergeCell ref="M35:M36"/>
    <mergeCell ref="N35:N36"/>
    <mergeCell ref="P35:P36"/>
    <mergeCell ref="Q35:Q36"/>
    <mergeCell ref="R35:R36"/>
    <mergeCell ref="S35:S36"/>
    <mergeCell ref="T35:T36"/>
  </mergeCells>
  <printOptions horizontalCentered="1"/>
  <pageMargins left="0" right="0" top="0.19685039370078741" bottom="0.19685039370078741" header="0" footer="0"/>
  <pageSetup paperSize="9" scale="70" fitToHeight="0" orientation="landscape" r:id="rId1"/>
  <rowBreaks count="1" manualBreakCount="1">
    <brk id="43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380B-2AC5-4697-8919-1EF6D3418B85}">
  <dimension ref="A1:Z66"/>
  <sheetViews>
    <sheetView showGridLines="0" view="pageBreakPreview" topLeftCell="C1" zoomScaleNormal="100" zoomScaleSheetLayoutView="100" workbookViewId="0">
      <selection activeCell="C1" sqref="A1:XFD1048576"/>
    </sheetView>
  </sheetViews>
  <sheetFormatPr defaultColWidth="20.5703125" defaultRowHeight="12.75" x14ac:dyDescent="0.25"/>
  <cols>
    <col min="1" max="1" width="3.85546875" style="23" customWidth="1"/>
    <col min="2" max="2" width="25.5703125" style="26" customWidth="1"/>
    <col min="3" max="3" width="8.5703125" style="23" bestFit="1" customWidth="1"/>
    <col min="4" max="4" width="8.85546875" style="27" bestFit="1" customWidth="1"/>
    <col min="5" max="6" width="7.5703125" style="23" bestFit="1" customWidth="1"/>
    <col min="7" max="7" width="9.42578125" style="23" bestFit="1" customWidth="1"/>
    <col min="8" max="9" width="7.5703125" style="23" bestFit="1" customWidth="1"/>
    <col min="10" max="10" width="9.140625" style="23" bestFit="1" customWidth="1"/>
    <col min="11" max="12" width="7.5703125" style="23" bestFit="1" customWidth="1"/>
    <col min="13" max="13" width="9.140625" style="23" bestFit="1" customWidth="1"/>
    <col min="14" max="14" width="4.5703125" style="23" bestFit="1" customWidth="1"/>
    <col min="15" max="15" width="6.7109375" style="23" bestFit="1" customWidth="1"/>
    <col min="16" max="16" width="9.140625" style="23" bestFit="1" customWidth="1"/>
    <col min="17" max="17" width="4.5703125" style="23" bestFit="1" customWidth="1"/>
    <col min="18" max="18" width="6.7109375" style="23" bestFit="1" customWidth="1"/>
    <col min="19" max="19" width="9.5703125" style="23" bestFit="1" customWidth="1"/>
    <col min="20" max="20" width="4.5703125" style="23" bestFit="1" customWidth="1"/>
    <col min="21" max="21" width="6.7109375" style="23" bestFit="1" customWidth="1"/>
    <col min="22" max="22" width="9.140625" style="23" bestFit="1" customWidth="1"/>
    <col min="23" max="24" width="7.5703125" style="23" bestFit="1" customWidth="1"/>
    <col min="25" max="25" width="9.140625" style="23" bestFit="1" customWidth="1"/>
    <col min="26" max="26" width="3" style="23" bestFit="1" customWidth="1"/>
    <col min="27" max="16384" width="20.5703125" style="23"/>
  </cols>
  <sheetData>
    <row r="1" spans="1:26" ht="15.75" x14ac:dyDescent="0.25">
      <c r="A1" s="48" t="s">
        <v>106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6" s="29" customFormat="1" ht="27.75" customHeight="1" x14ac:dyDescent="0.25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6" ht="23.25" customHeight="1" x14ac:dyDescent="0.25">
      <c r="A3" s="44" t="s">
        <v>0</v>
      </c>
      <c r="B3" s="49" t="s">
        <v>1</v>
      </c>
      <c r="C3" s="44" t="s">
        <v>2</v>
      </c>
      <c r="D3" s="50" t="s">
        <v>3</v>
      </c>
      <c r="E3" s="44" t="s">
        <v>4</v>
      </c>
      <c r="F3" s="44"/>
      <c r="G3" s="44"/>
      <c r="H3" s="44" t="s">
        <v>5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23">
        <v>10</v>
      </c>
    </row>
    <row r="4" spans="1:26" s="24" customFormat="1" ht="31.5" customHeight="1" x14ac:dyDescent="0.25">
      <c r="A4" s="44"/>
      <c r="B4" s="49"/>
      <c r="C4" s="44"/>
      <c r="D4" s="50"/>
      <c r="E4" s="44"/>
      <c r="F4" s="44"/>
      <c r="G4" s="44"/>
      <c r="H4" s="44" t="s">
        <v>6</v>
      </c>
      <c r="I4" s="44"/>
      <c r="J4" s="44"/>
      <c r="K4" s="44" t="s">
        <v>7</v>
      </c>
      <c r="L4" s="44"/>
      <c r="M4" s="44"/>
      <c r="N4" s="44" t="s">
        <v>8</v>
      </c>
      <c r="O4" s="44"/>
      <c r="P4" s="44"/>
      <c r="Q4" s="44" t="s">
        <v>9</v>
      </c>
      <c r="R4" s="44"/>
      <c r="S4" s="44"/>
      <c r="T4" s="44" t="s">
        <v>10</v>
      </c>
      <c r="U4" s="44"/>
      <c r="V4" s="44"/>
      <c r="W4" s="44" t="s">
        <v>11</v>
      </c>
      <c r="X4" s="44"/>
      <c r="Y4" s="44"/>
    </row>
    <row r="5" spans="1:26" s="24" customFormat="1" ht="25.5" x14ac:dyDescent="0.25">
      <c r="A5" s="44"/>
      <c r="B5" s="49"/>
      <c r="C5" s="44"/>
      <c r="D5" s="50"/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15" t="s">
        <v>17</v>
      </c>
      <c r="K5" s="15" t="s">
        <v>18</v>
      </c>
      <c r="L5" s="15" t="s">
        <v>19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24</v>
      </c>
      <c r="R5" s="15" t="s">
        <v>25</v>
      </c>
      <c r="S5" s="15" t="s">
        <v>26</v>
      </c>
      <c r="T5" s="15" t="s">
        <v>27</v>
      </c>
      <c r="U5" s="15" t="s">
        <v>28</v>
      </c>
      <c r="V5" s="15" t="s">
        <v>29</v>
      </c>
      <c r="W5" s="15" t="s">
        <v>30</v>
      </c>
      <c r="X5" s="15" t="s">
        <v>31</v>
      </c>
      <c r="Y5" s="15" t="s">
        <v>32</v>
      </c>
    </row>
    <row r="6" spans="1:26" ht="18" customHeight="1" x14ac:dyDescent="0.25">
      <c r="A6" s="20">
        <v>1</v>
      </c>
      <c r="B6" s="17" t="s">
        <v>33</v>
      </c>
      <c r="C6" s="20">
        <v>420</v>
      </c>
      <c r="D6" s="21">
        <v>0.2334</v>
      </c>
      <c r="E6" s="22">
        <v>46.566666666666663</v>
      </c>
      <c r="F6" s="22">
        <v>36.883813000000004</v>
      </c>
      <c r="G6" s="22">
        <v>-9.6828536666666594</v>
      </c>
      <c r="H6" s="22">
        <v>46.272222222222226</v>
      </c>
      <c r="I6" s="22">
        <v>46.270901692599999</v>
      </c>
      <c r="J6" s="22">
        <v>-1.3205296222267293E-3</v>
      </c>
      <c r="K6" s="22">
        <v>155.53266666666664</v>
      </c>
      <c r="L6" s="22">
        <v>123.19193541999999</v>
      </c>
      <c r="M6" s="22">
        <v>-32.34073124666665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201.80488888888885</v>
      </c>
      <c r="X6" s="22">
        <v>169.4628371126</v>
      </c>
      <c r="Y6" s="22">
        <v>-32.342051776288855</v>
      </c>
    </row>
    <row r="7" spans="1:26" ht="18" customHeight="1" x14ac:dyDescent="0.25">
      <c r="A7" s="20">
        <f>A6+1</f>
        <v>2</v>
      </c>
      <c r="B7" s="17" t="s">
        <v>34</v>
      </c>
      <c r="C7" s="20">
        <v>420</v>
      </c>
      <c r="D7" s="21">
        <v>0.2334</v>
      </c>
      <c r="E7" s="22">
        <v>46.566666666666663</v>
      </c>
      <c r="F7" s="22">
        <v>36.883813000000004</v>
      </c>
      <c r="G7" s="22">
        <v>-9.6828536666666594</v>
      </c>
      <c r="H7" s="22">
        <v>46.272222222222226</v>
      </c>
      <c r="I7" s="22">
        <v>46.270901692599999</v>
      </c>
      <c r="J7" s="22">
        <v>-1.3205296222267293E-3</v>
      </c>
      <c r="K7" s="22">
        <v>155.53266666666664</v>
      </c>
      <c r="L7" s="22">
        <v>123.19193541999999</v>
      </c>
      <c r="M7" s="22">
        <v>-32.34073124666665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201.80488888888885</v>
      </c>
      <c r="X7" s="22">
        <v>169.4628371126</v>
      </c>
      <c r="Y7" s="22">
        <v>-32.342051776288855</v>
      </c>
    </row>
    <row r="8" spans="1:26" ht="18" customHeight="1" x14ac:dyDescent="0.25">
      <c r="A8" s="20">
        <f t="shared" ref="A8:A61" si="0">A7+1</f>
        <v>3</v>
      </c>
      <c r="B8" s="17" t="s">
        <v>35</v>
      </c>
      <c r="C8" s="20">
        <v>420</v>
      </c>
      <c r="D8" s="21">
        <v>0.2334</v>
      </c>
      <c r="E8" s="22">
        <v>46.566666666666663</v>
      </c>
      <c r="F8" s="22">
        <v>36.883813000000004</v>
      </c>
      <c r="G8" s="22">
        <v>-9.6828536666666594</v>
      </c>
      <c r="H8" s="22">
        <v>46.272222222222226</v>
      </c>
      <c r="I8" s="22">
        <v>46.270901692599999</v>
      </c>
      <c r="J8" s="22">
        <v>-1.3205296222267293E-3</v>
      </c>
      <c r="K8" s="22">
        <v>155.53266666666664</v>
      </c>
      <c r="L8" s="22">
        <v>123.19193541999999</v>
      </c>
      <c r="M8" s="22">
        <v>-32.34073124666665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201.80488888888885</v>
      </c>
      <c r="X8" s="22">
        <v>169.4628371126</v>
      </c>
      <c r="Y8" s="22">
        <v>-32.342051776288855</v>
      </c>
    </row>
    <row r="9" spans="1:26" ht="18" customHeight="1" x14ac:dyDescent="0.25">
      <c r="A9" s="20">
        <f t="shared" si="0"/>
        <v>4</v>
      </c>
      <c r="B9" s="17" t="s">
        <v>36</v>
      </c>
      <c r="C9" s="20">
        <v>500</v>
      </c>
      <c r="D9" s="21">
        <v>0.2334</v>
      </c>
      <c r="E9" s="22">
        <v>67</v>
      </c>
      <c r="F9" s="22">
        <v>53.450467199999999</v>
      </c>
      <c r="G9" s="22">
        <v>-13.549532800000001</v>
      </c>
      <c r="H9" s="22">
        <v>55.758333333333326</v>
      </c>
      <c r="I9" s="22">
        <v>55.755369922200003</v>
      </c>
      <c r="J9" s="22">
        <v>-2.9634111333223245E-3</v>
      </c>
      <c r="K9" s="22">
        <v>211.04999999999998</v>
      </c>
      <c r="L9" s="22">
        <v>168.36897168000002</v>
      </c>
      <c r="M9" s="22">
        <v>-42.681028319999967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266.80833333333328</v>
      </c>
      <c r="X9" s="22">
        <v>224.12434160220002</v>
      </c>
      <c r="Y9" s="22">
        <v>-42.683991731133261</v>
      </c>
    </row>
    <row r="10" spans="1:26" ht="18" customHeight="1" x14ac:dyDescent="0.25">
      <c r="A10" s="20">
        <f t="shared" si="0"/>
        <v>5</v>
      </c>
      <c r="B10" s="17" t="s">
        <v>37</v>
      </c>
      <c r="C10" s="20">
        <v>420</v>
      </c>
      <c r="D10" s="21">
        <v>0.2334</v>
      </c>
      <c r="E10" s="22">
        <v>55.52</v>
      </c>
      <c r="F10" s="22">
        <v>32.919412860000001</v>
      </c>
      <c r="G10" s="22">
        <v>-22.600587140000002</v>
      </c>
      <c r="H10" s="22">
        <v>52.341666666666669</v>
      </c>
      <c r="I10" s="22">
        <v>52.345784999999999</v>
      </c>
      <c r="J10" s="22">
        <v>4.1183333333307814E-3</v>
      </c>
      <c r="K10" s="22">
        <v>214.30719999999999</v>
      </c>
      <c r="L10" s="22">
        <v>127.06893363959999</v>
      </c>
      <c r="M10" s="22">
        <v>-87.238266360400004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266.64886666666666</v>
      </c>
      <c r="X10" s="22">
        <v>179.41471863959998</v>
      </c>
      <c r="Y10" s="22">
        <v>-87.234148027066681</v>
      </c>
    </row>
    <row r="11" spans="1:26" ht="18" customHeight="1" x14ac:dyDescent="0.25">
      <c r="A11" s="20">
        <f t="shared" si="0"/>
        <v>6</v>
      </c>
      <c r="B11" s="17" t="s">
        <v>38</v>
      </c>
      <c r="C11" s="20">
        <v>420</v>
      </c>
      <c r="D11" s="21">
        <v>0.2334</v>
      </c>
      <c r="E11" s="22">
        <v>55.52</v>
      </c>
      <c r="F11" s="22">
        <v>44.860576979999998</v>
      </c>
      <c r="G11" s="22">
        <v>-10.659423020000006</v>
      </c>
      <c r="H11" s="22">
        <v>51.325000000000003</v>
      </c>
      <c r="I11" s="22">
        <v>51.328549844399994</v>
      </c>
      <c r="J11" s="22">
        <v>3.5498443999912865E-3</v>
      </c>
      <c r="K11" s="22">
        <v>214.30719999999999</v>
      </c>
      <c r="L11" s="22">
        <v>173.16182714280001</v>
      </c>
      <c r="M11" s="22">
        <v>-41.145372857199987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265.63220000000001</v>
      </c>
      <c r="X11" s="22">
        <v>224.49037698719999</v>
      </c>
      <c r="Y11" s="22">
        <v>-41.141823012800018</v>
      </c>
    </row>
    <row r="12" spans="1:26" ht="18" customHeight="1" x14ac:dyDescent="0.25">
      <c r="A12" s="20">
        <f t="shared" si="0"/>
        <v>7</v>
      </c>
      <c r="B12" s="17" t="s">
        <v>39</v>
      </c>
      <c r="C12" s="20">
        <v>210</v>
      </c>
      <c r="D12" s="21">
        <v>0.2334</v>
      </c>
      <c r="E12" s="22">
        <v>27.76</v>
      </c>
      <c r="F12" s="22">
        <v>26.27988306</v>
      </c>
      <c r="G12" s="22">
        <v>-1.480116940000002</v>
      </c>
      <c r="H12" s="22">
        <v>33.166666666666664</v>
      </c>
      <c r="I12" s="22">
        <v>33.1700300778</v>
      </c>
      <c r="J12" s="22">
        <v>3.3634111333356032E-3</v>
      </c>
      <c r="K12" s="22">
        <v>107.1536</v>
      </c>
      <c r="L12" s="22">
        <v>101.4403486116</v>
      </c>
      <c r="M12" s="22">
        <v>-5.7132513883999962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140.32026666666667</v>
      </c>
      <c r="X12" s="22">
        <v>134.61037868939999</v>
      </c>
      <c r="Y12" s="22">
        <v>-5.7098879772666749</v>
      </c>
    </row>
    <row r="13" spans="1:26" ht="18" customHeight="1" x14ac:dyDescent="0.25">
      <c r="A13" s="20">
        <f t="shared" si="0"/>
        <v>8</v>
      </c>
      <c r="B13" s="17" t="s">
        <v>40</v>
      </c>
      <c r="C13" s="20">
        <v>600</v>
      </c>
      <c r="D13" s="21">
        <v>0.2334</v>
      </c>
      <c r="E13" s="22">
        <v>86.67</v>
      </c>
      <c r="F13" s="22">
        <v>15.240086400000001</v>
      </c>
      <c r="G13" s="22">
        <v>-71.429913600000006</v>
      </c>
      <c r="H13" s="22">
        <v>146.36666666666665</v>
      </c>
      <c r="I13" s="22">
        <v>26.277196657797319</v>
      </c>
      <c r="J13" s="22">
        <v>-120.08947000886933</v>
      </c>
      <c r="K13" s="22">
        <v>317.2122</v>
      </c>
      <c r="L13" s="22">
        <v>55.694038703999993</v>
      </c>
      <c r="M13" s="22">
        <v>-261.51816129600002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463.57886666666661</v>
      </c>
      <c r="X13" s="22">
        <v>81.971235361797312</v>
      </c>
      <c r="Y13" s="22">
        <v>-381.6076313048693</v>
      </c>
    </row>
    <row r="14" spans="1:26" ht="18" customHeight="1" x14ac:dyDescent="0.25">
      <c r="A14" s="20">
        <f t="shared" si="0"/>
        <v>9</v>
      </c>
      <c r="B14" s="14" t="s">
        <v>41</v>
      </c>
      <c r="C14" s="15">
        <f>SUM(C6:C13)</f>
        <v>3410</v>
      </c>
      <c r="D14" s="16"/>
      <c r="E14" s="18">
        <v>432.16999999999996</v>
      </c>
      <c r="F14" s="18">
        <v>283.40186549999999</v>
      </c>
      <c r="G14" s="18">
        <v>-148.76813449999997</v>
      </c>
      <c r="H14" s="18">
        <v>477.77499999999998</v>
      </c>
      <c r="I14" s="18">
        <v>357.68963657999734</v>
      </c>
      <c r="J14" s="18">
        <v>-120.08536342000266</v>
      </c>
      <c r="K14" s="18">
        <v>1530.6281999999999</v>
      </c>
      <c r="L14" s="18">
        <v>995.30992603800007</v>
      </c>
      <c r="M14" s="18">
        <v>-535.31827396199992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2008.4031999999997</v>
      </c>
      <c r="X14" s="18">
        <v>1352.9995626179975</v>
      </c>
      <c r="Y14" s="18">
        <v>-655.40363738200256</v>
      </c>
    </row>
    <row r="15" spans="1:26" ht="18" customHeight="1" x14ac:dyDescent="0.25">
      <c r="A15" s="20">
        <f t="shared" si="0"/>
        <v>10</v>
      </c>
      <c r="B15" s="17" t="s">
        <v>42</v>
      </c>
      <c r="C15" s="20">
        <v>770</v>
      </c>
      <c r="D15" s="21">
        <v>0.2334</v>
      </c>
      <c r="E15" s="22">
        <v>54.24</v>
      </c>
      <c r="F15" s="22">
        <v>104.43012698999999</v>
      </c>
      <c r="G15" s="22">
        <v>50.190126989999989</v>
      </c>
      <c r="H15" s="22">
        <v>44.208333333333336</v>
      </c>
      <c r="I15" s="22">
        <v>44.211795000000002</v>
      </c>
      <c r="J15" s="22">
        <v>3.4616666666664742E-3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44.208333333333336</v>
      </c>
      <c r="X15" s="22">
        <v>44.211795000000002</v>
      </c>
      <c r="Y15" s="22">
        <v>3.4616666666664742E-3</v>
      </c>
    </row>
    <row r="16" spans="1:26" ht="18" customHeight="1" x14ac:dyDescent="0.25">
      <c r="A16" s="20">
        <f t="shared" si="0"/>
        <v>11</v>
      </c>
      <c r="B16" s="17" t="s">
        <v>43</v>
      </c>
      <c r="C16" s="20">
        <v>90</v>
      </c>
      <c r="D16" s="21">
        <v>0.2334</v>
      </c>
      <c r="E16" s="22">
        <v>2.4900000000000002</v>
      </c>
      <c r="F16" s="22">
        <v>7.1090370066000004</v>
      </c>
      <c r="G16" s="22">
        <v>4.6190370066000002</v>
      </c>
      <c r="H16" s="22">
        <v>5.0749999999999993</v>
      </c>
      <c r="I16" s="22">
        <v>5.0745050778000005</v>
      </c>
      <c r="J16" s="22">
        <v>-4.9492219999880405E-4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5.0749999999999993</v>
      </c>
      <c r="X16" s="22">
        <v>5.0745050778000005</v>
      </c>
      <c r="Y16" s="22">
        <v>-4.9492219999880405E-4</v>
      </c>
    </row>
    <row r="17" spans="1:25" ht="18" customHeight="1" x14ac:dyDescent="0.25">
      <c r="A17" s="20">
        <f t="shared" si="0"/>
        <v>12</v>
      </c>
      <c r="B17" s="17" t="s">
        <v>44</v>
      </c>
      <c r="C17" s="20">
        <v>50</v>
      </c>
      <c r="D17" s="21">
        <v>0.2334</v>
      </c>
      <c r="E17" s="22">
        <v>1.87</v>
      </c>
      <c r="F17" s="22">
        <v>1.4374639199999999</v>
      </c>
      <c r="G17" s="22">
        <v>-0.43253608000000021</v>
      </c>
      <c r="H17" s="22">
        <v>9.7416666666666671</v>
      </c>
      <c r="I17" s="22">
        <v>9.7444500000000005</v>
      </c>
      <c r="J17" s="22">
        <v>2.7833333333333599E-3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9.7416666666666671</v>
      </c>
      <c r="X17" s="22">
        <v>9.7444500000000005</v>
      </c>
      <c r="Y17" s="22">
        <v>2.7833333333333599E-3</v>
      </c>
    </row>
    <row r="18" spans="1:25" ht="18" customHeight="1" x14ac:dyDescent="0.25">
      <c r="A18" s="20">
        <f t="shared" si="0"/>
        <v>13</v>
      </c>
      <c r="B18" s="17" t="s">
        <v>45</v>
      </c>
      <c r="C18" s="20">
        <v>725</v>
      </c>
      <c r="D18" s="21">
        <v>0.2334</v>
      </c>
      <c r="E18" s="22">
        <v>30.819999999999997</v>
      </c>
      <c r="F18" s="22">
        <v>30.879136957199997</v>
      </c>
      <c r="G18" s="22">
        <v>5.9136957199999785E-2</v>
      </c>
      <c r="H18" s="22">
        <v>47.55</v>
      </c>
      <c r="I18" s="22">
        <v>47.553305077799997</v>
      </c>
      <c r="J18" s="22">
        <v>3.3050778000003334E-3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47.55</v>
      </c>
      <c r="X18" s="22">
        <v>47.553305077799997</v>
      </c>
      <c r="Y18" s="22">
        <v>3.3050778000003334E-3</v>
      </c>
    </row>
    <row r="19" spans="1:25" ht="18" customHeight="1" x14ac:dyDescent="0.25">
      <c r="A19" s="20">
        <f t="shared" si="0"/>
        <v>14</v>
      </c>
      <c r="B19" s="17" t="s">
        <v>46</v>
      </c>
      <c r="C19" s="20">
        <v>20</v>
      </c>
      <c r="D19" s="21">
        <v>0.2334</v>
      </c>
      <c r="E19" s="22">
        <v>0.18</v>
      </c>
      <c r="F19" s="22">
        <v>0.22884333179999999</v>
      </c>
      <c r="G19" s="22">
        <v>4.8843331800000001E-2</v>
      </c>
      <c r="H19" s="22">
        <v>2.6333333333333337</v>
      </c>
      <c r="I19" s="22">
        <v>2.6296398443999998</v>
      </c>
      <c r="J19" s="22">
        <v>-3.6934889333339882E-3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2.6333333333333337</v>
      </c>
      <c r="X19" s="22">
        <v>2.6296398443999998</v>
      </c>
      <c r="Y19" s="22">
        <v>-3.6934889333339882E-3</v>
      </c>
    </row>
    <row r="20" spans="1:25" ht="18" customHeight="1" x14ac:dyDescent="0.25">
      <c r="A20" s="20">
        <f t="shared" si="0"/>
        <v>15</v>
      </c>
      <c r="B20" s="17" t="s">
        <v>47</v>
      </c>
      <c r="C20" s="20">
        <v>1</v>
      </c>
      <c r="D20" s="21">
        <v>0.2334</v>
      </c>
      <c r="E20" s="22">
        <v>7.0000000000000007E-2</v>
      </c>
      <c r="F20" s="22">
        <v>3.1018860000000002E-2</v>
      </c>
      <c r="G20" s="22">
        <v>-3.8981140000000004E-2</v>
      </c>
      <c r="H20" s="22">
        <v>0.35</v>
      </c>
      <c r="I20" s="22">
        <v>0.35399007779999997</v>
      </c>
      <c r="J20" s="22">
        <v>3.9900777999999915E-3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0.35</v>
      </c>
      <c r="X20" s="22">
        <v>0.35399007779999997</v>
      </c>
      <c r="Y20" s="22">
        <v>3.9900777999999915E-3</v>
      </c>
    </row>
    <row r="21" spans="1:25" ht="18" customHeight="1" x14ac:dyDescent="0.25">
      <c r="A21" s="20">
        <f t="shared" si="0"/>
        <v>16</v>
      </c>
      <c r="B21" s="14" t="s">
        <v>48</v>
      </c>
      <c r="C21" s="15">
        <f>SUM(C15:C20)</f>
        <v>1656</v>
      </c>
      <c r="D21" s="16"/>
      <c r="E21" s="18">
        <v>89.67</v>
      </c>
      <c r="F21" s="18">
        <v>144.11562706559997</v>
      </c>
      <c r="G21" s="18">
        <v>54.4456270656</v>
      </c>
      <c r="H21" s="18">
        <v>109.55833333333332</v>
      </c>
      <c r="I21" s="18">
        <v>109.56768507780001</v>
      </c>
      <c r="J21" s="18">
        <v>9.3517444666673666E-3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109.55833333333332</v>
      </c>
      <c r="X21" s="18">
        <v>109.56768507780001</v>
      </c>
      <c r="Y21" s="18">
        <v>9.3517444666673666E-3</v>
      </c>
    </row>
    <row r="22" spans="1:25" ht="18" customHeight="1" x14ac:dyDescent="0.25">
      <c r="A22" s="20">
        <f t="shared" si="0"/>
        <v>17</v>
      </c>
      <c r="B22" s="17" t="s">
        <v>49</v>
      </c>
      <c r="C22" s="20">
        <v>141.6</v>
      </c>
      <c r="D22" s="21">
        <v>0.2334</v>
      </c>
      <c r="E22" s="22">
        <v>12.92</v>
      </c>
      <c r="F22" s="22">
        <v>11.901346079999998</v>
      </c>
      <c r="G22" s="22">
        <v>-1.018653920000002</v>
      </c>
      <c r="H22" s="22">
        <v>12.6</v>
      </c>
      <c r="I22" s="22">
        <v>12.597765000000001</v>
      </c>
      <c r="J22" s="22">
        <v>-2.2349999999988768E-3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12.6</v>
      </c>
      <c r="X22" s="22">
        <v>12.597765000000001</v>
      </c>
      <c r="Y22" s="22">
        <v>-2.2349999999988768E-3</v>
      </c>
    </row>
    <row r="23" spans="1:25" ht="18" customHeight="1" x14ac:dyDescent="0.25">
      <c r="A23" s="20">
        <f t="shared" si="0"/>
        <v>18</v>
      </c>
      <c r="B23" s="14" t="s">
        <v>50</v>
      </c>
      <c r="C23" s="15">
        <f>C22+C21+C14</f>
        <v>5207.6000000000004</v>
      </c>
      <c r="D23" s="16"/>
      <c r="E23" s="18">
        <v>534.76</v>
      </c>
      <c r="F23" s="18">
        <v>439.41883864559998</v>
      </c>
      <c r="G23" s="18">
        <v>-95.341161354399972</v>
      </c>
      <c r="H23" s="18">
        <v>599.93333333333328</v>
      </c>
      <c r="I23" s="18">
        <v>479.85508665779736</v>
      </c>
      <c r="J23" s="18">
        <v>-120.07824667553599</v>
      </c>
      <c r="K23" s="18">
        <v>1530.6281999999999</v>
      </c>
      <c r="L23" s="18">
        <v>995.30992603800007</v>
      </c>
      <c r="M23" s="18">
        <v>-535.31827396199992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2130.561533333333</v>
      </c>
      <c r="X23" s="18">
        <v>1475.1650126957975</v>
      </c>
      <c r="Y23" s="18">
        <v>-655.3965206375359</v>
      </c>
    </row>
    <row r="24" spans="1:25" ht="32.25" customHeight="1" x14ac:dyDescent="0.25">
      <c r="A24" s="20">
        <f t="shared" si="0"/>
        <v>19</v>
      </c>
      <c r="B24" s="17" t="s">
        <v>51</v>
      </c>
      <c r="C24" s="20">
        <v>2100</v>
      </c>
      <c r="D24" s="21">
        <v>3.2000000000000001E-2</v>
      </c>
      <c r="E24" s="22">
        <v>40.130000000000003</v>
      </c>
      <c r="F24" s="22">
        <v>46.425542999999998</v>
      </c>
      <c r="G24" s="22">
        <v>6.295542999999995</v>
      </c>
      <c r="H24" s="22">
        <v>27.025000000000002</v>
      </c>
      <c r="I24" s="22">
        <v>28.293344999999999</v>
      </c>
      <c r="J24" s="22">
        <v>1.2683449999999965</v>
      </c>
      <c r="K24" s="22">
        <v>105.14060000000001</v>
      </c>
      <c r="L24" s="25">
        <v>223.39971299999999</v>
      </c>
      <c r="M24" s="22">
        <v>118.25911299999999</v>
      </c>
      <c r="N24" s="22"/>
      <c r="O24" s="22"/>
      <c r="P24" s="22">
        <v>0</v>
      </c>
      <c r="Q24" s="22"/>
      <c r="R24" s="22"/>
      <c r="S24" s="22">
        <v>0</v>
      </c>
      <c r="T24" s="22"/>
      <c r="U24" s="22"/>
      <c r="V24" s="22">
        <v>0</v>
      </c>
      <c r="W24" s="22">
        <v>132.16560000000001</v>
      </c>
      <c r="X24" s="22">
        <v>251.69305799999998</v>
      </c>
      <c r="Y24" s="22">
        <v>119.52745799999997</v>
      </c>
    </row>
    <row r="25" spans="1:25" ht="18" customHeight="1" x14ac:dyDescent="0.25">
      <c r="A25" s="20">
        <f t="shared" si="0"/>
        <v>20</v>
      </c>
      <c r="B25" s="17" t="s">
        <v>52</v>
      </c>
      <c r="C25" s="20">
        <v>1000</v>
      </c>
      <c r="D25" s="21">
        <v>0.1076</v>
      </c>
      <c r="E25" s="22">
        <v>65.69</v>
      </c>
      <c r="F25" s="22">
        <v>64.254666</v>
      </c>
      <c r="G25" s="22">
        <v>-1.4353339999999974</v>
      </c>
      <c r="H25" s="22">
        <v>59.283333333333339</v>
      </c>
      <c r="I25" s="22">
        <v>58.034773999999999</v>
      </c>
      <c r="J25" s="22">
        <v>-1.2485593333333398</v>
      </c>
      <c r="K25" s="22">
        <v>197.07</v>
      </c>
      <c r="L25" s="25">
        <v>294.67189500000001</v>
      </c>
      <c r="M25" s="22">
        <v>97.601895000000013</v>
      </c>
      <c r="N25" s="22"/>
      <c r="O25" s="22"/>
      <c r="P25" s="22">
        <v>0</v>
      </c>
      <c r="Q25" s="22"/>
      <c r="R25" s="22"/>
      <c r="S25" s="22">
        <v>0</v>
      </c>
      <c r="T25" s="22"/>
      <c r="U25" s="22"/>
      <c r="V25" s="22">
        <v>0</v>
      </c>
      <c r="W25" s="22">
        <v>256.35333333333335</v>
      </c>
      <c r="X25" s="22">
        <v>352.70666900000003</v>
      </c>
      <c r="Y25" s="22">
        <v>96.35333566666668</v>
      </c>
    </row>
    <row r="26" spans="1:25" ht="18" customHeight="1" x14ac:dyDescent="0.25">
      <c r="A26" s="20">
        <f t="shared" si="0"/>
        <v>21</v>
      </c>
      <c r="B26" s="17" t="s">
        <v>53</v>
      </c>
      <c r="C26" s="20">
        <v>1000</v>
      </c>
      <c r="D26" s="21">
        <v>4.9000000000000002E-2</v>
      </c>
      <c r="E26" s="22">
        <v>29.74</v>
      </c>
      <c r="F26" s="22">
        <v>28.672739</v>
      </c>
      <c r="G26" s="22">
        <v>-1.0672609999999985</v>
      </c>
      <c r="H26" s="22">
        <v>42.325000000000003</v>
      </c>
      <c r="I26" s="22">
        <v>52.600848999999997</v>
      </c>
      <c r="J26" s="22">
        <v>10.275848999999994</v>
      </c>
      <c r="K26" s="22">
        <v>89.517399999999995</v>
      </c>
      <c r="L26" s="25">
        <v>131.89460199999999</v>
      </c>
      <c r="M26" s="22">
        <v>42.377201999999997</v>
      </c>
      <c r="N26" s="22"/>
      <c r="O26" s="22"/>
      <c r="P26" s="22">
        <v>0</v>
      </c>
      <c r="Q26" s="22"/>
      <c r="R26" s="22"/>
      <c r="S26" s="22">
        <v>0</v>
      </c>
      <c r="T26" s="22"/>
      <c r="U26" s="22"/>
      <c r="V26" s="22">
        <v>0</v>
      </c>
      <c r="W26" s="22">
        <v>131.8424</v>
      </c>
      <c r="X26" s="22">
        <v>184.495451</v>
      </c>
      <c r="Y26" s="22">
        <v>52.653051000000005</v>
      </c>
    </row>
    <row r="27" spans="1:25" ht="18" customHeight="1" x14ac:dyDescent="0.25">
      <c r="A27" s="20">
        <f t="shared" si="0"/>
        <v>22</v>
      </c>
      <c r="B27" s="17" t="s">
        <v>54</v>
      </c>
      <c r="C27" s="20">
        <v>2000</v>
      </c>
      <c r="D27" s="21">
        <v>2.1000000000000001E-2</v>
      </c>
      <c r="E27" s="22">
        <v>21.78</v>
      </c>
      <c r="F27" s="22">
        <v>26.423943999999999</v>
      </c>
      <c r="G27" s="22">
        <v>4.6439439999999976</v>
      </c>
      <c r="H27" s="22">
        <v>17.066666666666666</v>
      </c>
      <c r="I27" s="22">
        <v>19.119657</v>
      </c>
      <c r="J27" s="22">
        <v>2.0529903333333337</v>
      </c>
      <c r="K27" s="22">
        <v>37.679400000000001</v>
      </c>
      <c r="L27" s="25">
        <v>62.378985</v>
      </c>
      <c r="M27" s="22">
        <v>24.699584999999999</v>
      </c>
      <c r="N27" s="22"/>
      <c r="O27" s="22"/>
      <c r="P27" s="22">
        <v>0</v>
      </c>
      <c r="Q27" s="22"/>
      <c r="R27" s="22"/>
      <c r="S27" s="22">
        <v>0</v>
      </c>
      <c r="T27" s="22"/>
      <c r="U27" s="22"/>
      <c r="V27" s="22">
        <v>0</v>
      </c>
      <c r="W27" s="22">
        <v>54.746066666666664</v>
      </c>
      <c r="X27" s="22">
        <v>81.498642000000004</v>
      </c>
      <c r="Y27" s="22">
        <v>26.75257533333334</v>
      </c>
    </row>
    <row r="28" spans="1:25" ht="30" customHeight="1" x14ac:dyDescent="0.25">
      <c r="A28" s="20">
        <f t="shared" si="0"/>
        <v>23</v>
      </c>
      <c r="B28" s="17" t="s">
        <v>55</v>
      </c>
      <c r="C28" s="20">
        <v>500</v>
      </c>
      <c r="D28" s="21">
        <v>3.3700000000000001E-2</v>
      </c>
      <c r="E28" s="22">
        <v>9.2899999999999991</v>
      </c>
      <c r="F28" s="22">
        <v>6.7167409999999999</v>
      </c>
      <c r="G28" s="22">
        <v>-2.5732589999999993</v>
      </c>
      <c r="H28" s="22">
        <v>7.8500000000000005</v>
      </c>
      <c r="I28" s="22">
        <v>4.9729130000000001</v>
      </c>
      <c r="J28" s="22">
        <v>-2.8770870000000004</v>
      </c>
      <c r="K28" s="22">
        <v>23.9682</v>
      </c>
      <c r="L28" s="25">
        <v>32.596342</v>
      </c>
      <c r="M28" s="22">
        <v>8.6281420000000004</v>
      </c>
      <c r="N28" s="22"/>
      <c r="O28" s="22"/>
      <c r="P28" s="22">
        <v>0</v>
      </c>
      <c r="Q28" s="22"/>
      <c r="R28" s="22"/>
      <c r="S28" s="22">
        <v>0</v>
      </c>
      <c r="T28" s="22"/>
      <c r="U28" s="22"/>
      <c r="V28" s="22">
        <v>0</v>
      </c>
      <c r="W28" s="22">
        <v>31.818200000000001</v>
      </c>
      <c r="X28" s="22">
        <v>37.569254999999998</v>
      </c>
      <c r="Y28" s="22">
        <v>5.7510549999999974</v>
      </c>
    </row>
    <row r="29" spans="1:25" ht="18" customHeight="1" x14ac:dyDescent="0.25">
      <c r="A29" s="20">
        <f t="shared" si="0"/>
        <v>24</v>
      </c>
      <c r="B29" s="17" t="s">
        <v>56</v>
      </c>
      <c r="C29" s="20">
        <v>2400</v>
      </c>
      <c r="D29" s="21">
        <v>2.3800000000000002E-2</v>
      </c>
      <c r="E29" s="22">
        <v>0</v>
      </c>
      <c r="F29" s="22">
        <v>29.549271000000001</v>
      </c>
      <c r="G29" s="22">
        <v>29.549271000000001</v>
      </c>
      <c r="H29" s="22">
        <v>0</v>
      </c>
      <c r="I29" s="22">
        <v>53.692883000000002</v>
      </c>
      <c r="J29" s="22">
        <v>53.692883000000002</v>
      </c>
      <c r="K29" s="22">
        <v>0</v>
      </c>
      <c r="L29" s="25">
        <v>187.74324100000001</v>
      </c>
      <c r="M29" s="22">
        <v>187.74324100000001</v>
      </c>
      <c r="N29" s="22"/>
      <c r="O29" s="22"/>
      <c r="P29" s="22">
        <v>0</v>
      </c>
      <c r="Q29" s="22"/>
      <c r="R29" s="22"/>
      <c r="S29" s="22">
        <v>0</v>
      </c>
      <c r="T29" s="22"/>
      <c r="U29" s="22"/>
      <c r="V29" s="22">
        <v>0</v>
      </c>
      <c r="W29" s="22">
        <v>0</v>
      </c>
      <c r="X29" s="22">
        <v>241.43612400000001</v>
      </c>
      <c r="Y29" s="22">
        <v>241.43612400000001</v>
      </c>
    </row>
    <row r="30" spans="1:25" ht="18" customHeight="1" x14ac:dyDescent="0.25">
      <c r="A30" s="20">
        <f t="shared" si="0"/>
        <v>25</v>
      </c>
      <c r="B30" s="17" t="s">
        <v>57</v>
      </c>
      <c r="C30" s="20"/>
      <c r="D30" s="21"/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5">
        <v>0</v>
      </c>
      <c r="M30" s="22">
        <v>0</v>
      </c>
      <c r="N30" s="22"/>
      <c r="O30" s="22"/>
      <c r="P30" s="22">
        <v>0</v>
      </c>
      <c r="Q30" s="22"/>
      <c r="R30" s="22"/>
      <c r="S30" s="22">
        <v>0</v>
      </c>
      <c r="T30" s="22"/>
      <c r="U30" s="22"/>
      <c r="V30" s="22">
        <v>0</v>
      </c>
      <c r="W30" s="22">
        <v>0</v>
      </c>
      <c r="X30" s="22">
        <v>0</v>
      </c>
      <c r="Y30" s="22">
        <v>0</v>
      </c>
    </row>
    <row r="31" spans="1:25" ht="18" customHeight="1" x14ac:dyDescent="0.25">
      <c r="A31" s="20">
        <f t="shared" si="0"/>
        <v>26</v>
      </c>
      <c r="B31" s="17" t="s">
        <v>58</v>
      </c>
      <c r="C31" s="20">
        <v>1500</v>
      </c>
      <c r="D31" s="21">
        <v>1.34E-2</v>
      </c>
      <c r="E31" s="22">
        <v>0</v>
      </c>
      <c r="F31" s="22">
        <v>8.934806</v>
      </c>
      <c r="G31" s="22">
        <v>8.934806</v>
      </c>
      <c r="H31" s="22">
        <v>0</v>
      </c>
      <c r="I31" s="22">
        <v>19.159154999999998</v>
      </c>
      <c r="J31" s="22">
        <v>19.159154999999998</v>
      </c>
      <c r="K31" s="22">
        <v>0</v>
      </c>
      <c r="L31" s="25">
        <v>38.362864000000002</v>
      </c>
      <c r="M31" s="22">
        <v>38.362864000000002</v>
      </c>
      <c r="N31" s="22"/>
      <c r="O31" s="22"/>
      <c r="P31" s="22">
        <v>0</v>
      </c>
      <c r="Q31" s="22"/>
      <c r="R31" s="22"/>
      <c r="S31" s="22">
        <v>0</v>
      </c>
      <c r="T31" s="22"/>
      <c r="U31" s="22"/>
      <c r="V31" s="22">
        <v>0</v>
      </c>
      <c r="W31" s="22">
        <v>0</v>
      </c>
      <c r="X31" s="22">
        <v>57.522019</v>
      </c>
      <c r="Y31" s="22">
        <v>57.522019</v>
      </c>
    </row>
    <row r="32" spans="1:25" ht="18" customHeight="1" x14ac:dyDescent="0.25">
      <c r="A32" s="20">
        <f t="shared" si="0"/>
        <v>27</v>
      </c>
      <c r="B32" s="17" t="s">
        <v>59</v>
      </c>
      <c r="C32" s="20">
        <v>630</v>
      </c>
      <c r="D32" s="21">
        <v>1.7299999999999999E-2</v>
      </c>
      <c r="E32" s="22">
        <v>2.65</v>
      </c>
      <c r="F32" s="22">
        <v>3.2311390000000002</v>
      </c>
      <c r="G32" s="22">
        <v>0.58113900000000029</v>
      </c>
      <c r="H32" s="22">
        <v>4.3250000000000002</v>
      </c>
      <c r="I32" s="22">
        <v>2.1158990000000002</v>
      </c>
      <c r="J32" s="22">
        <v>-2.209101</v>
      </c>
      <c r="K32" s="22">
        <v>6.9429999999999996</v>
      </c>
      <c r="L32" s="25">
        <v>8.9587509999999995</v>
      </c>
      <c r="M32" s="22">
        <v>2.0157509999999998</v>
      </c>
      <c r="N32" s="22"/>
      <c r="O32" s="22"/>
      <c r="P32" s="22">
        <v>0</v>
      </c>
      <c r="Q32" s="22"/>
      <c r="R32" s="22"/>
      <c r="S32" s="22">
        <v>0</v>
      </c>
      <c r="T32" s="22"/>
      <c r="U32" s="22"/>
      <c r="V32" s="22">
        <v>0</v>
      </c>
      <c r="W32" s="22">
        <v>11.268000000000001</v>
      </c>
      <c r="X32" s="22">
        <v>11.07465</v>
      </c>
      <c r="Y32" s="22">
        <v>-0.19335000000000058</v>
      </c>
    </row>
    <row r="33" spans="1:25" ht="18" customHeight="1" x14ac:dyDescent="0.25">
      <c r="A33" s="20">
        <f t="shared" si="0"/>
        <v>28</v>
      </c>
      <c r="B33" s="17" t="s">
        <v>60</v>
      </c>
      <c r="C33" s="20">
        <v>840</v>
      </c>
      <c r="D33" s="21">
        <v>2.3800000000000002E-2</v>
      </c>
      <c r="E33" s="22">
        <v>7.22</v>
      </c>
      <c r="F33" s="22">
        <v>11.035876999999999</v>
      </c>
      <c r="G33" s="22">
        <v>3.8158769999999995</v>
      </c>
      <c r="H33" s="22">
        <v>8.2083333333333321</v>
      </c>
      <c r="I33" s="22">
        <v>8.0765419999999999</v>
      </c>
      <c r="J33" s="22">
        <v>-0.13179133333333226</v>
      </c>
      <c r="K33" s="22">
        <v>19.0608</v>
      </c>
      <c r="L33" s="25">
        <v>30.564693999999999</v>
      </c>
      <c r="M33" s="22">
        <v>11.503893999999999</v>
      </c>
      <c r="N33" s="22"/>
      <c r="O33" s="22"/>
      <c r="P33" s="22">
        <v>0</v>
      </c>
      <c r="Q33" s="22"/>
      <c r="R33" s="22"/>
      <c r="S33" s="22">
        <v>0</v>
      </c>
      <c r="T33" s="22"/>
      <c r="U33" s="22"/>
      <c r="V33" s="22">
        <v>0</v>
      </c>
      <c r="W33" s="22">
        <v>27.269133333333333</v>
      </c>
      <c r="X33" s="22">
        <v>38.641235999999999</v>
      </c>
      <c r="Y33" s="22">
        <v>11.372102666666667</v>
      </c>
    </row>
    <row r="34" spans="1:25" ht="18" customHeight="1" x14ac:dyDescent="0.25">
      <c r="A34" s="20">
        <f t="shared" si="0"/>
        <v>29</v>
      </c>
      <c r="B34" s="17" t="s">
        <v>61</v>
      </c>
      <c r="C34" s="20">
        <v>440</v>
      </c>
      <c r="D34" s="21">
        <v>9.5999999999999992E-3</v>
      </c>
      <c r="E34" s="22">
        <v>0.94</v>
      </c>
      <c r="F34" s="22">
        <v>0.9843101178</v>
      </c>
      <c r="G34" s="22">
        <v>4.4310117800000048E-2</v>
      </c>
      <c r="H34" s="22">
        <v>0.5083333333333333</v>
      </c>
      <c r="I34" s="22">
        <v>0</v>
      </c>
      <c r="J34" s="22">
        <v>-0.5083333333333333</v>
      </c>
      <c r="K34" s="22">
        <v>2.5568</v>
      </c>
      <c r="L34" s="25">
        <v>2.5713472607999996</v>
      </c>
      <c r="M34" s="22">
        <v>1.4547260799999684E-2</v>
      </c>
      <c r="N34" s="22"/>
      <c r="O34" s="22"/>
      <c r="P34" s="22">
        <v>0</v>
      </c>
      <c r="Q34" s="22"/>
      <c r="R34" s="22"/>
      <c r="S34" s="22">
        <v>0</v>
      </c>
      <c r="T34" s="22"/>
      <c r="U34" s="22"/>
      <c r="V34" s="22">
        <v>0</v>
      </c>
      <c r="W34" s="22">
        <v>3.0651333333333333</v>
      </c>
      <c r="X34" s="22">
        <v>2.5713472607999996</v>
      </c>
      <c r="Y34" s="22">
        <v>-0.49378607253333362</v>
      </c>
    </row>
    <row r="35" spans="1:25" ht="18" customHeight="1" x14ac:dyDescent="0.25">
      <c r="A35" s="20">
        <f t="shared" si="0"/>
        <v>30</v>
      </c>
      <c r="B35" s="41" t="s">
        <v>62</v>
      </c>
      <c r="C35" s="45">
        <v>880</v>
      </c>
      <c r="D35" s="46">
        <v>3.0300000000000001E-2</v>
      </c>
      <c r="E35" s="47">
        <v>15.86</v>
      </c>
      <c r="F35" s="47">
        <v>18.045252146999999</v>
      </c>
      <c r="G35" s="42">
        <v>2.1852521469999999</v>
      </c>
      <c r="H35" s="42">
        <v>0.67500000000000004</v>
      </c>
      <c r="I35" s="42">
        <v>0</v>
      </c>
      <c r="J35" s="42">
        <v>-0.67500000000000004</v>
      </c>
      <c r="K35" s="42">
        <v>58.206199999999995</v>
      </c>
      <c r="L35" s="42">
        <v>63.091616693999995</v>
      </c>
      <c r="M35" s="42">
        <v>4.8854166939999999</v>
      </c>
      <c r="N35" s="42"/>
      <c r="O35" s="42"/>
      <c r="P35" s="42">
        <v>0</v>
      </c>
      <c r="Q35" s="42"/>
      <c r="R35" s="42"/>
      <c r="S35" s="42">
        <v>0</v>
      </c>
      <c r="T35" s="42"/>
      <c r="U35" s="42"/>
      <c r="V35" s="42">
        <v>0</v>
      </c>
      <c r="W35" s="42">
        <v>58.881199999999993</v>
      </c>
      <c r="X35" s="42">
        <v>63.091616693999995</v>
      </c>
      <c r="Y35" s="42">
        <v>4.2104166940000027</v>
      </c>
    </row>
    <row r="36" spans="1:25" ht="18" customHeight="1" x14ac:dyDescent="0.25">
      <c r="A36" s="20">
        <f t="shared" si="0"/>
        <v>31</v>
      </c>
      <c r="B36" s="41" t="s">
        <v>63</v>
      </c>
      <c r="C36" s="45"/>
      <c r="D36" s="46"/>
      <c r="E36" s="47"/>
      <c r="F36" s="47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>
        <v>0</v>
      </c>
      <c r="X36" s="42">
        <v>0</v>
      </c>
      <c r="Y36" s="42"/>
    </row>
    <row r="37" spans="1:25" ht="32.25" customHeight="1" x14ac:dyDescent="0.25">
      <c r="A37" s="20">
        <f t="shared" si="0"/>
        <v>32</v>
      </c>
      <c r="B37" s="17" t="s">
        <v>64</v>
      </c>
      <c r="C37" s="20">
        <v>1000</v>
      </c>
      <c r="D37" s="21">
        <v>2.8299999999999999E-2</v>
      </c>
      <c r="E37" s="22">
        <v>0</v>
      </c>
      <c r="F37" s="22">
        <v>14.296768</v>
      </c>
      <c r="G37" s="22">
        <v>14.296768</v>
      </c>
      <c r="H37" s="22">
        <v>0</v>
      </c>
      <c r="I37" s="22">
        <v>25.765733999999998</v>
      </c>
      <c r="J37" s="22">
        <v>25.765733999999998</v>
      </c>
      <c r="K37" s="22">
        <v>0</v>
      </c>
      <c r="L37" s="22">
        <v>63.834595999999998</v>
      </c>
      <c r="M37" s="22">
        <v>63.834595999999998</v>
      </c>
      <c r="N37" s="22"/>
      <c r="O37" s="22"/>
      <c r="P37" s="22">
        <v>0</v>
      </c>
      <c r="Q37" s="22"/>
      <c r="R37" s="22"/>
      <c r="S37" s="22">
        <v>0</v>
      </c>
      <c r="T37" s="22"/>
      <c r="U37" s="22"/>
      <c r="V37" s="22">
        <v>0</v>
      </c>
      <c r="W37" s="22">
        <v>0</v>
      </c>
      <c r="X37" s="22">
        <v>89.60033</v>
      </c>
      <c r="Y37" s="22">
        <v>89.60033</v>
      </c>
    </row>
    <row r="38" spans="1:25" ht="18" customHeight="1" x14ac:dyDescent="0.25">
      <c r="A38" s="20">
        <f t="shared" si="0"/>
        <v>33</v>
      </c>
      <c r="B38" s="17" t="s">
        <v>65</v>
      </c>
      <c r="C38" s="20">
        <v>1000</v>
      </c>
      <c r="D38" s="21">
        <v>1.23E-2</v>
      </c>
      <c r="E38" s="22">
        <v>0</v>
      </c>
      <c r="F38" s="22">
        <v>7.4175800000000001</v>
      </c>
      <c r="G38" s="22">
        <v>7.4175800000000001</v>
      </c>
      <c r="H38" s="22">
        <v>0</v>
      </c>
      <c r="I38" s="22">
        <v>12.806405</v>
      </c>
      <c r="J38" s="22">
        <v>12.806405</v>
      </c>
      <c r="K38" s="22">
        <v>0</v>
      </c>
      <c r="L38" s="22">
        <v>16.536591000000001</v>
      </c>
      <c r="M38" s="22">
        <v>16.536591000000001</v>
      </c>
      <c r="N38" s="22"/>
      <c r="O38" s="22"/>
      <c r="P38" s="22">
        <v>0</v>
      </c>
      <c r="Q38" s="22"/>
      <c r="R38" s="22"/>
      <c r="S38" s="22">
        <v>0</v>
      </c>
      <c r="T38" s="22"/>
      <c r="U38" s="22"/>
      <c r="V38" s="22">
        <v>0</v>
      </c>
      <c r="W38" s="22">
        <v>0</v>
      </c>
      <c r="X38" s="22">
        <v>29.342995999999999</v>
      </c>
      <c r="Y38" s="22">
        <v>29.342995999999999</v>
      </c>
    </row>
    <row r="39" spans="1:25" ht="18" customHeight="1" x14ac:dyDescent="0.25">
      <c r="A39" s="20">
        <f t="shared" si="0"/>
        <v>34</v>
      </c>
      <c r="B39" s="14" t="s">
        <v>66</v>
      </c>
      <c r="C39" s="15">
        <f>SUM(C24:C38)</f>
        <v>15290</v>
      </c>
      <c r="D39" s="16"/>
      <c r="E39" s="18">
        <v>193.3</v>
      </c>
      <c r="F39" s="18">
        <v>265.98863626479999</v>
      </c>
      <c r="G39" s="18">
        <v>72.688636264799996</v>
      </c>
      <c r="H39" s="18">
        <v>167.26666666666665</v>
      </c>
      <c r="I39" s="18">
        <v>284.63815599999998</v>
      </c>
      <c r="J39" s="18">
        <v>117.3714893333333</v>
      </c>
      <c r="K39" s="18">
        <v>540.14240000000007</v>
      </c>
      <c r="L39" s="18">
        <v>1156.6052379548</v>
      </c>
      <c r="M39" s="18">
        <v>616.46283795480008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707.40906666666683</v>
      </c>
      <c r="X39" s="18">
        <v>1441.2433939548</v>
      </c>
      <c r="Y39" s="18">
        <v>733.8343272881333</v>
      </c>
    </row>
    <row r="40" spans="1:25" ht="18" customHeight="1" x14ac:dyDescent="0.25">
      <c r="A40" s="20">
        <f t="shared" si="0"/>
        <v>35</v>
      </c>
      <c r="B40" s="17" t="s">
        <v>67</v>
      </c>
      <c r="C40" s="20"/>
      <c r="D40" s="21"/>
      <c r="E40" s="22">
        <v>6.19</v>
      </c>
      <c r="F40" s="22">
        <v>3.0860029999999998</v>
      </c>
      <c r="G40" s="22">
        <v>-3.1039970000000006</v>
      </c>
      <c r="H40" s="22">
        <v>9.9666666666666668</v>
      </c>
      <c r="I40" s="22">
        <v>6.2826519999999997</v>
      </c>
      <c r="J40" s="22">
        <v>-3.6840146666666671</v>
      </c>
      <c r="K40" s="22">
        <v>17.827200000000001</v>
      </c>
      <c r="L40" s="22">
        <v>19.787828000000001</v>
      </c>
      <c r="M40" s="22">
        <v>1.9606279999999998</v>
      </c>
      <c r="N40" s="22"/>
      <c r="O40" s="22"/>
      <c r="P40" s="22">
        <v>0</v>
      </c>
      <c r="Q40" s="22"/>
      <c r="R40" s="22"/>
      <c r="S40" s="22">
        <v>0</v>
      </c>
      <c r="T40" s="22"/>
      <c r="U40" s="22"/>
      <c r="V40" s="22">
        <v>0</v>
      </c>
      <c r="W40" s="22">
        <v>27.793866666666666</v>
      </c>
      <c r="X40" s="22">
        <v>26.07048</v>
      </c>
      <c r="Y40" s="22">
        <v>-1.7233866666666664</v>
      </c>
    </row>
    <row r="41" spans="1:25" ht="18" customHeight="1" x14ac:dyDescent="0.25">
      <c r="A41" s="20">
        <f t="shared" si="0"/>
        <v>36</v>
      </c>
      <c r="B41" s="17" t="s">
        <v>68</v>
      </c>
      <c r="C41" s="20">
        <v>309.66000000000003</v>
      </c>
      <c r="D41" s="21">
        <v>0.29780000000000001</v>
      </c>
      <c r="E41" s="22">
        <v>13.01</v>
      </c>
      <c r="F41" s="22">
        <v>12.591918816</v>
      </c>
      <c r="G41" s="22">
        <v>-0.41808118400000005</v>
      </c>
      <c r="H41" s="22">
        <v>0</v>
      </c>
      <c r="I41" s="22">
        <v>0</v>
      </c>
      <c r="J41" s="22">
        <v>0</v>
      </c>
      <c r="K41" s="22">
        <v>73.506500000000003</v>
      </c>
      <c r="L41" s="22">
        <v>75.982253171599993</v>
      </c>
      <c r="M41" s="22">
        <v>2.4757531715999903</v>
      </c>
      <c r="N41" s="22"/>
      <c r="O41" s="22"/>
      <c r="P41" s="22">
        <v>0</v>
      </c>
      <c r="Q41" s="22"/>
      <c r="R41" s="22"/>
      <c r="S41" s="22">
        <v>0</v>
      </c>
      <c r="T41" s="22"/>
      <c r="U41" s="22"/>
      <c r="V41" s="22">
        <v>0</v>
      </c>
      <c r="W41" s="22">
        <v>73.506500000000003</v>
      </c>
      <c r="X41" s="22">
        <v>75.982253171599993</v>
      </c>
      <c r="Y41" s="22">
        <v>2.4757531715999903</v>
      </c>
    </row>
    <row r="42" spans="1:25" ht="18" customHeight="1" x14ac:dyDescent="0.25">
      <c r="A42" s="20">
        <f t="shared" si="0"/>
        <v>37</v>
      </c>
      <c r="B42" s="17" t="s">
        <v>69</v>
      </c>
      <c r="C42" s="20">
        <v>1466.43</v>
      </c>
      <c r="D42" s="21">
        <v>1.9099999999999999E-2</v>
      </c>
      <c r="E42" s="22">
        <v>3.62</v>
      </c>
      <c r="F42" s="22">
        <v>3.090436</v>
      </c>
      <c r="G42" s="22">
        <v>-0.52956400000000015</v>
      </c>
      <c r="H42" s="22">
        <v>0</v>
      </c>
      <c r="I42" s="22">
        <v>0</v>
      </c>
      <c r="J42" s="22">
        <v>0</v>
      </c>
      <c r="K42" s="22">
        <v>16.29</v>
      </c>
      <c r="L42" s="22">
        <v>22.233785000000001</v>
      </c>
      <c r="M42" s="22">
        <v>5.9437850000000019</v>
      </c>
      <c r="N42" s="22"/>
      <c r="O42" s="22"/>
      <c r="P42" s="22">
        <v>0</v>
      </c>
      <c r="Q42" s="22"/>
      <c r="R42" s="22"/>
      <c r="S42" s="22">
        <v>0</v>
      </c>
      <c r="T42" s="22"/>
      <c r="U42" s="22"/>
      <c r="V42" s="22">
        <v>0</v>
      </c>
      <c r="W42" s="22">
        <v>16.29</v>
      </c>
      <c r="X42" s="22">
        <v>22.233785000000001</v>
      </c>
      <c r="Y42" s="22">
        <v>5.9437850000000019</v>
      </c>
    </row>
    <row r="43" spans="1:25" ht="18" customHeight="1" x14ac:dyDescent="0.25">
      <c r="A43" s="20">
        <f t="shared" si="0"/>
        <v>38</v>
      </c>
      <c r="B43" s="14" t="s">
        <v>70</v>
      </c>
      <c r="C43" s="15">
        <f>SUM(C41:C42)</f>
        <v>1776.0900000000001</v>
      </c>
      <c r="D43" s="16"/>
      <c r="E43" s="18">
        <v>16.63</v>
      </c>
      <c r="F43" s="18">
        <v>15.682354816</v>
      </c>
      <c r="G43" s="18">
        <v>-0.9476451840000002</v>
      </c>
      <c r="H43" s="18">
        <v>0</v>
      </c>
      <c r="I43" s="18">
        <v>0</v>
      </c>
      <c r="J43" s="18">
        <v>0</v>
      </c>
      <c r="K43" s="18">
        <v>89.796500000000009</v>
      </c>
      <c r="L43" s="18">
        <v>98.21603817159999</v>
      </c>
      <c r="M43" s="18">
        <v>8.4195381715999922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89.796500000000009</v>
      </c>
      <c r="X43" s="18">
        <v>98.21603817159999</v>
      </c>
      <c r="Y43" s="18">
        <v>8.4195381715999922</v>
      </c>
    </row>
    <row r="44" spans="1:25" ht="18" customHeight="1" x14ac:dyDescent="0.25">
      <c r="A44" s="20">
        <f t="shared" si="0"/>
        <v>39</v>
      </c>
      <c r="B44" s="17" t="s">
        <v>71</v>
      </c>
      <c r="C44" s="20">
        <v>216</v>
      </c>
      <c r="D44" s="21">
        <v>0.2334</v>
      </c>
      <c r="E44" s="22">
        <v>0</v>
      </c>
      <c r="F44" s="22">
        <v>7.3705523706000005</v>
      </c>
      <c r="G44" s="22">
        <v>7.3705523706000005</v>
      </c>
      <c r="H44" s="22">
        <v>4.8666666666666663</v>
      </c>
      <c r="I44" s="22">
        <v>7.0861946153999993</v>
      </c>
      <c r="J44" s="22">
        <v>2.219527948733333</v>
      </c>
      <c r="K44" s="22">
        <v>0</v>
      </c>
      <c r="L44" s="22">
        <v>43.186734876000003</v>
      </c>
      <c r="M44" s="22">
        <v>43.186734876000003</v>
      </c>
      <c r="N44" s="22"/>
      <c r="O44" s="22"/>
      <c r="P44" s="22">
        <v>0</v>
      </c>
      <c r="Q44" s="22"/>
      <c r="R44" s="22"/>
      <c r="S44" s="22">
        <v>0</v>
      </c>
      <c r="T44" s="22"/>
      <c r="U44" s="22"/>
      <c r="V44" s="22">
        <v>0</v>
      </c>
      <c r="W44" s="22">
        <v>4.8666666666666663</v>
      </c>
      <c r="X44" s="22">
        <v>50.272929491399999</v>
      </c>
      <c r="Y44" s="22">
        <v>45.406262824733332</v>
      </c>
    </row>
    <row r="45" spans="1:25" ht="25.5" x14ac:dyDescent="0.25">
      <c r="A45" s="20">
        <f t="shared" si="0"/>
        <v>40</v>
      </c>
      <c r="B45" s="17" t="s">
        <v>72</v>
      </c>
      <c r="C45" s="20">
        <v>1240</v>
      </c>
      <c r="D45" s="21">
        <v>4.3400000000000001E-2</v>
      </c>
      <c r="E45" s="22">
        <v>32.64</v>
      </c>
      <c r="F45" s="22">
        <v>36.257492999999997</v>
      </c>
      <c r="G45" s="22">
        <v>3.6174929999999961</v>
      </c>
      <c r="H45" s="22">
        <v>52.583333333333336</v>
      </c>
      <c r="I45" s="22">
        <v>55.022489</v>
      </c>
      <c r="J45" s="22">
        <v>2.4391556666666645</v>
      </c>
      <c r="K45" s="22">
        <v>73.44</v>
      </c>
      <c r="L45" s="22">
        <v>82.449538000000004</v>
      </c>
      <c r="M45" s="22">
        <v>9.0095380000000063</v>
      </c>
      <c r="N45" s="22"/>
      <c r="O45" s="22"/>
      <c r="P45" s="22">
        <v>0</v>
      </c>
      <c r="Q45" s="22"/>
      <c r="R45" s="22"/>
      <c r="S45" s="22">
        <v>0</v>
      </c>
      <c r="T45" s="22"/>
      <c r="U45" s="22"/>
      <c r="V45" s="22">
        <v>0</v>
      </c>
      <c r="W45" s="22">
        <v>126.02333333333334</v>
      </c>
      <c r="X45" s="22">
        <v>137.472027</v>
      </c>
      <c r="Y45" s="22">
        <v>11.448693666666657</v>
      </c>
    </row>
    <row r="46" spans="1:25" ht="25.5" x14ac:dyDescent="0.25">
      <c r="A46" s="20">
        <f t="shared" si="0"/>
        <v>41</v>
      </c>
      <c r="B46" s="17" t="s">
        <v>73</v>
      </c>
      <c r="C46" s="20">
        <v>1600</v>
      </c>
      <c r="D46" s="21">
        <v>0.21010000000000001</v>
      </c>
      <c r="E46" s="22">
        <v>240.8</v>
      </c>
      <c r="F46" s="22">
        <v>132.90799619999999</v>
      </c>
      <c r="G46" s="22">
        <v>-107.89200380000003</v>
      </c>
      <c r="H46" s="22">
        <v>346.44166666666672</v>
      </c>
      <c r="I46" s="22">
        <v>209.16912340319999</v>
      </c>
      <c r="J46" s="22">
        <v>-137.27254326346673</v>
      </c>
      <c r="K46" s="22">
        <v>756.11200000000008</v>
      </c>
      <c r="L46" s="22">
        <v>417.33110806799999</v>
      </c>
      <c r="M46" s="22">
        <v>-338.78089193200009</v>
      </c>
      <c r="N46" s="22"/>
      <c r="O46" s="22"/>
      <c r="P46" s="22">
        <v>0</v>
      </c>
      <c r="Q46" s="22"/>
      <c r="R46" s="22"/>
      <c r="S46" s="22">
        <v>0</v>
      </c>
      <c r="T46" s="22"/>
      <c r="U46" s="22"/>
      <c r="V46" s="22">
        <v>0</v>
      </c>
      <c r="W46" s="22">
        <v>1102.5536666666667</v>
      </c>
      <c r="X46" s="22">
        <v>626.50023147119998</v>
      </c>
      <c r="Y46" s="22">
        <v>-476.0534351954667</v>
      </c>
    </row>
    <row r="47" spans="1:25" ht="18" customHeight="1" x14ac:dyDescent="0.25">
      <c r="A47" s="20">
        <f t="shared" si="0"/>
        <v>42</v>
      </c>
      <c r="B47" s="17" t="s">
        <v>90</v>
      </c>
      <c r="C47" s="20">
        <v>1040</v>
      </c>
      <c r="D47" s="21">
        <v>0.2334</v>
      </c>
      <c r="E47" s="22">
        <v>126.2694</v>
      </c>
      <c r="F47" s="22">
        <v>98.572522200000009</v>
      </c>
      <c r="G47" s="22">
        <v>-27.696877799999996</v>
      </c>
      <c r="H47" s="22">
        <v>149.29166666666669</v>
      </c>
      <c r="I47" s="22">
        <v>151.92058900000001</v>
      </c>
      <c r="J47" s="22">
        <v>2.6289223333333211</v>
      </c>
      <c r="K47" s="22">
        <v>348.50354399999998</v>
      </c>
      <c r="L47" s="22">
        <v>276.59449799999999</v>
      </c>
      <c r="M47" s="22">
        <v>-71.909045999999989</v>
      </c>
      <c r="N47" s="22"/>
      <c r="O47" s="22"/>
      <c r="P47" s="22">
        <v>0</v>
      </c>
      <c r="Q47" s="22"/>
      <c r="R47" s="22"/>
      <c r="S47" s="22">
        <v>0</v>
      </c>
      <c r="T47" s="22"/>
      <c r="U47" s="22"/>
      <c r="V47" s="22">
        <v>0</v>
      </c>
      <c r="W47" s="22">
        <v>497.79521066666666</v>
      </c>
      <c r="X47" s="22">
        <v>428.51508699999999</v>
      </c>
      <c r="Y47" s="22">
        <v>-69.280123666666668</v>
      </c>
    </row>
    <row r="48" spans="1:25" ht="18" customHeight="1" x14ac:dyDescent="0.25">
      <c r="A48" s="20">
        <f t="shared" si="0"/>
        <v>43</v>
      </c>
      <c r="B48" s="14" t="s">
        <v>74</v>
      </c>
      <c r="C48" s="15">
        <f>SUM(C44:C47)</f>
        <v>4096</v>
      </c>
      <c r="D48" s="16"/>
      <c r="E48" s="18">
        <v>399.70940000000002</v>
      </c>
      <c r="F48" s="18">
        <v>275.10856377059997</v>
      </c>
      <c r="G48" s="18">
        <v>-124.60083622940003</v>
      </c>
      <c r="H48" s="18">
        <v>553.18333333333339</v>
      </c>
      <c r="I48" s="18">
        <v>423.19839601860002</v>
      </c>
      <c r="J48" s="18">
        <v>-129.9849373147334</v>
      </c>
      <c r="K48" s="18">
        <v>1178.0555440000001</v>
      </c>
      <c r="L48" s="18">
        <v>819.561878944</v>
      </c>
      <c r="M48" s="18">
        <v>-358.49366505600005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1731.2388773333334</v>
      </c>
      <c r="X48" s="18">
        <v>1242.7602749625999</v>
      </c>
      <c r="Y48" s="18">
        <v>-488.47860237073337</v>
      </c>
    </row>
    <row r="49" spans="1:25" ht="18" customHeight="1" x14ac:dyDescent="0.25">
      <c r="A49" s="20">
        <f t="shared" si="0"/>
        <v>44</v>
      </c>
      <c r="B49" s="17" t="s">
        <v>75</v>
      </c>
      <c r="C49" s="20"/>
      <c r="D49" s="20"/>
      <c r="E49" s="22"/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0.15937200000000001</v>
      </c>
      <c r="M49" s="22">
        <v>0.15937200000000001</v>
      </c>
      <c r="N49" s="22"/>
      <c r="O49" s="22"/>
      <c r="P49" s="22">
        <v>0</v>
      </c>
      <c r="Q49" s="22"/>
      <c r="R49" s="22"/>
      <c r="S49" s="22">
        <v>0</v>
      </c>
      <c r="T49" s="22"/>
      <c r="U49" s="22"/>
      <c r="V49" s="22">
        <v>0</v>
      </c>
      <c r="W49" s="22">
        <v>0</v>
      </c>
      <c r="X49" s="22">
        <v>0.15937200000000001</v>
      </c>
      <c r="Y49" s="22">
        <v>0.15937200000000001</v>
      </c>
    </row>
    <row r="50" spans="1:25" ht="18" customHeight="1" x14ac:dyDescent="0.25">
      <c r="A50" s="20">
        <f t="shared" si="0"/>
        <v>45</v>
      </c>
      <c r="B50" s="17" t="s">
        <v>76</v>
      </c>
      <c r="C50" s="20"/>
      <c r="D50" s="20"/>
      <c r="E50" s="22"/>
      <c r="F50" s="22">
        <v>2.9229487650119998</v>
      </c>
      <c r="G50" s="22">
        <v>2.9229487650119998</v>
      </c>
      <c r="H50" s="22">
        <v>0</v>
      </c>
      <c r="I50" s="22">
        <v>0</v>
      </c>
      <c r="J50" s="22">
        <v>0</v>
      </c>
      <c r="K50" s="22">
        <v>0</v>
      </c>
      <c r="L50" s="22">
        <v>46.115809182</v>
      </c>
      <c r="M50" s="22">
        <v>46.115809182</v>
      </c>
      <c r="N50" s="22"/>
      <c r="O50" s="22"/>
      <c r="P50" s="22">
        <v>0</v>
      </c>
      <c r="Q50" s="22"/>
      <c r="R50" s="22"/>
      <c r="S50" s="22">
        <v>0</v>
      </c>
      <c r="T50" s="22"/>
      <c r="U50" s="22"/>
      <c r="V50" s="22">
        <v>0</v>
      </c>
      <c r="W50" s="22">
        <v>0</v>
      </c>
      <c r="X50" s="22">
        <v>46.115809182</v>
      </c>
      <c r="Y50" s="22">
        <v>46.115809182</v>
      </c>
    </row>
    <row r="51" spans="1:25" ht="18" customHeight="1" x14ac:dyDescent="0.25">
      <c r="A51" s="20">
        <f t="shared" si="0"/>
        <v>46</v>
      </c>
      <c r="B51" s="17" t="s">
        <v>77</v>
      </c>
      <c r="C51" s="20"/>
      <c r="D51" s="20"/>
      <c r="E51" s="22">
        <v>0</v>
      </c>
      <c r="F51" s="22">
        <v>112.599136902</v>
      </c>
      <c r="G51" s="22">
        <v>112.599136902</v>
      </c>
      <c r="H51" s="22">
        <v>0</v>
      </c>
      <c r="I51" s="22">
        <v>5.2041494418000003</v>
      </c>
      <c r="J51" s="22">
        <v>5.2041494418000003</v>
      </c>
      <c r="K51" s="22">
        <v>0</v>
      </c>
      <c r="L51" s="22">
        <v>678.78322400000002</v>
      </c>
      <c r="M51" s="22">
        <v>678.78322400000002</v>
      </c>
      <c r="N51" s="22"/>
      <c r="O51" s="22"/>
      <c r="P51" s="22">
        <v>0</v>
      </c>
      <c r="Q51" s="22"/>
      <c r="R51" s="22"/>
      <c r="S51" s="22">
        <v>0</v>
      </c>
      <c r="T51" s="22"/>
      <c r="U51" s="22"/>
      <c r="V51" s="22">
        <v>0</v>
      </c>
      <c r="W51" s="22">
        <v>0</v>
      </c>
      <c r="X51" s="22">
        <v>683.98737344180006</v>
      </c>
      <c r="Y51" s="22">
        <v>683.98737344180006</v>
      </c>
    </row>
    <row r="52" spans="1:25" ht="18" customHeight="1" x14ac:dyDescent="0.25">
      <c r="A52" s="20">
        <f t="shared" si="0"/>
        <v>47</v>
      </c>
      <c r="B52" s="19" t="s">
        <v>94</v>
      </c>
      <c r="C52" s="20"/>
      <c r="D52" s="20"/>
      <c r="E52" s="22">
        <v>0</v>
      </c>
      <c r="F52" s="22">
        <v>-43.951721999999997</v>
      </c>
      <c r="G52" s="22">
        <v>-43.951721999999997</v>
      </c>
      <c r="H52" s="22">
        <v>0</v>
      </c>
      <c r="I52" s="22">
        <v>0</v>
      </c>
      <c r="J52" s="22">
        <v>0</v>
      </c>
      <c r="K52" s="22">
        <v>0</v>
      </c>
      <c r="L52" s="22">
        <v>-167.01449700000001</v>
      </c>
      <c r="M52" s="22">
        <v>-167.01449700000001</v>
      </c>
      <c r="N52" s="22"/>
      <c r="O52" s="22"/>
      <c r="P52" s="22">
        <v>0</v>
      </c>
      <c r="Q52" s="22"/>
      <c r="R52" s="22"/>
      <c r="S52" s="22">
        <v>0</v>
      </c>
      <c r="T52" s="22"/>
      <c r="U52" s="22"/>
      <c r="V52" s="22">
        <v>0</v>
      </c>
      <c r="W52" s="22">
        <v>0</v>
      </c>
      <c r="X52" s="22">
        <v>-167.01449700000001</v>
      </c>
      <c r="Y52" s="22">
        <v>-167.01449700000001</v>
      </c>
    </row>
    <row r="53" spans="1:25" ht="18" customHeight="1" x14ac:dyDescent="0.25">
      <c r="A53" s="20">
        <f t="shared" si="0"/>
        <v>48</v>
      </c>
      <c r="B53" s="17" t="s">
        <v>78</v>
      </c>
      <c r="C53" s="20"/>
      <c r="D53" s="20"/>
      <c r="E53" s="22">
        <v>270.44</v>
      </c>
      <c r="F53" s="22">
        <v>261.66631655172</v>
      </c>
      <c r="G53" s="22">
        <v>-8.7736834482799964</v>
      </c>
      <c r="H53" s="22">
        <v>0</v>
      </c>
      <c r="I53" s="22">
        <v>0</v>
      </c>
      <c r="J53" s="22">
        <v>0</v>
      </c>
      <c r="K53" s="22">
        <v>1189.9360000000001</v>
      </c>
      <c r="L53" s="22">
        <v>1183.5277325599027</v>
      </c>
      <c r="M53" s="22">
        <v>-6.4082674400974611</v>
      </c>
      <c r="N53" s="22"/>
      <c r="O53" s="22"/>
      <c r="P53" s="22">
        <v>0</v>
      </c>
      <c r="Q53" s="22"/>
      <c r="R53" s="22"/>
      <c r="S53" s="22">
        <v>0</v>
      </c>
      <c r="T53" s="22"/>
      <c r="U53" s="22"/>
      <c r="V53" s="22">
        <v>0</v>
      </c>
      <c r="W53" s="22">
        <v>1189.9360000000001</v>
      </c>
      <c r="X53" s="22">
        <v>1183.5277325599027</v>
      </c>
      <c r="Y53" s="22">
        <v>-6.4082674400974611</v>
      </c>
    </row>
    <row r="54" spans="1:25" ht="18" customHeight="1" x14ac:dyDescent="0.25">
      <c r="A54" s="20">
        <f t="shared" si="0"/>
        <v>49</v>
      </c>
      <c r="B54" s="14" t="s">
        <v>79</v>
      </c>
      <c r="C54" s="15">
        <f>SUM(C49:C53)+C48+C43+C40+C39+C23</f>
        <v>26369.690000000002</v>
      </c>
      <c r="D54" s="15">
        <f t="shared" ref="D54:Y54" si="1">SUM(D49:D53)+D48+D43+D40+D39+D23</f>
        <v>0</v>
      </c>
      <c r="E54" s="18">
        <v>1421.0294000000001</v>
      </c>
      <c r="F54" s="18">
        <v>1332.5210767157319</v>
      </c>
      <c r="G54" s="18">
        <v>-88.508323284268002</v>
      </c>
      <c r="H54" s="18">
        <v>1330.35</v>
      </c>
      <c r="I54" s="18">
        <v>1199.1784401181974</v>
      </c>
      <c r="J54" s="18">
        <v>-131.17155988180275</v>
      </c>
      <c r="K54" s="18">
        <v>4546.3858440000004</v>
      </c>
      <c r="L54" s="18">
        <v>4831.052549850303</v>
      </c>
      <c r="M54" s="18">
        <v>284.66670585030261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5876.7358440000007</v>
      </c>
      <c r="X54" s="18">
        <v>6030.2309899684997</v>
      </c>
      <c r="Y54" s="18">
        <v>153.49514596849997</v>
      </c>
    </row>
    <row r="55" spans="1:25" ht="18" customHeight="1" x14ac:dyDescent="0.25">
      <c r="A55" s="20">
        <f t="shared" si="0"/>
        <v>50</v>
      </c>
      <c r="B55" s="17" t="s">
        <v>80</v>
      </c>
      <c r="C55" s="20"/>
      <c r="D55" s="20"/>
      <c r="E55" s="22"/>
      <c r="F55" s="22"/>
      <c r="G55" s="22"/>
      <c r="H55" s="22">
        <v>580.10833333333335</v>
      </c>
      <c r="I55" s="22">
        <v>503.12030800000002</v>
      </c>
      <c r="J55" s="22">
        <v>-76.988025333333326</v>
      </c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>
        <v>580.10833333333335</v>
      </c>
      <c r="X55" s="22">
        <v>503.12030800000002</v>
      </c>
      <c r="Y55" s="22">
        <v>-76.988025333333326</v>
      </c>
    </row>
    <row r="56" spans="1:25" ht="18" customHeight="1" x14ac:dyDescent="0.25">
      <c r="A56" s="20">
        <f t="shared" si="0"/>
        <v>51</v>
      </c>
      <c r="B56" s="17" t="s">
        <v>81</v>
      </c>
      <c r="C56" s="20"/>
      <c r="D56" s="20"/>
      <c r="E56" s="22"/>
      <c r="F56" s="22"/>
      <c r="G56" s="22"/>
      <c r="H56" s="22">
        <v>7.583333333333333</v>
      </c>
      <c r="I56" s="22">
        <v>6.3212359999999999</v>
      </c>
      <c r="J56" s="22">
        <v>-1.2620973333333332</v>
      </c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>
        <v>7.583333333333333</v>
      </c>
      <c r="X56" s="22">
        <v>6.3212359999999999</v>
      </c>
      <c r="Y56" s="22">
        <v>-1.2620973333333332</v>
      </c>
    </row>
    <row r="57" spans="1:25" ht="18" customHeight="1" x14ac:dyDescent="0.25">
      <c r="A57" s="20">
        <f t="shared" si="0"/>
        <v>52</v>
      </c>
      <c r="B57" s="17" t="s">
        <v>82</v>
      </c>
      <c r="C57" s="20"/>
      <c r="D57" s="20"/>
      <c r="E57" s="22"/>
      <c r="F57" s="22"/>
      <c r="G57" s="22"/>
      <c r="H57" s="22">
        <v>157.83333333333334</v>
      </c>
      <c r="I57" s="22">
        <v>-14.992376820599999</v>
      </c>
      <c r="J57" s="22">
        <v>-172.82571015393333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>
        <v>157.83333333333334</v>
      </c>
      <c r="X57" s="22">
        <v>-14.992376820599999</v>
      </c>
      <c r="Y57" s="22">
        <v>-172.82571015393333</v>
      </c>
    </row>
    <row r="58" spans="1:25" ht="18" customHeight="1" x14ac:dyDescent="0.25">
      <c r="A58" s="20">
        <f t="shared" si="0"/>
        <v>53</v>
      </c>
      <c r="B58" s="17" t="s">
        <v>83</v>
      </c>
      <c r="C58" s="20"/>
      <c r="D58" s="20"/>
      <c r="E58" s="22"/>
      <c r="F58" s="22"/>
      <c r="G58" s="22"/>
      <c r="H58" s="22">
        <v>0.97499999999999987</v>
      </c>
      <c r="I58" s="22">
        <v>0.63368681900000001</v>
      </c>
      <c r="J58" s="22">
        <v>-0.34131318099999985</v>
      </c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>
        <v>0.97499999999999987</v>
      </c>
      <c r="X58" s="22">
        <v>0.63368681900000001</v>
      </c>
      <c r="Y58" s="22">
        <v>-0.34131318099999985</v>
      </c>
    </row>
    <row r="59" spans="1:25" ht="25.5" x14ac:dyDescent="0.25">
      <c r="A59" s="20">
        <f t="shared" si="0"/>
        <v>54</v>
      </c>
      <c r="B59" s="14" t="s">
        <v>84</v>
      </c>
      <c r="C59" s="15"/>
      <c r="D59" s="16"/>
      <c r="E59" s="18">
        <v>0</v>
      </c>
      <c r="F59" s="18">
        <v>0</v>
      </c>
      <c r="G59" s="18">
        <v>0</v>
      </c>
      <c r="H59" s="18">
        <v>746.50000000000011</v>
      </c>
      <c r="I59" s="18">
        <v>495.08285399840003</v>
      </c>
      <c r="J59" s="18">
        <v>-251.4171460016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746.50000000000011</v>
      </c>
      <c r="X59" s="18">
        <v>495.08285399840003</v>
      </c>
      <c r="Y59" s="18">
        <v>-251.4171460016</v>
      </c>
    </row>
    <row r="60" spans="1:25" ht="57.75" customHeight="1" x14ac:dyDescent="0.25">
      <c r="A60" s="20">
        <f t="shared" si="0"/>
        <v>55</v>
      </c>
      <c r="B60" s="17" t="s">
        <v>91</v>
      </c>
      <c r="C60" s="20"/>
      <c r="D60" s="2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21.75" customHeight="1" x14ac:dyDescent="0.25">
      <c r="A61" s="20">
        <f t="shared" si="0"/>
        <v>56</v>
      </c>
      <c r="B61" s="14" t="s">
        <v>85</v>
      </c>
      <c r="C61" s="15"/>
      <c r="D61" s="16"/>
      <c r="E61" s="18">
        <v>1421.0294000000001</v>
      </c>
      <c r="F61" s="18">
        <v>1332.5210767157319</v>
      </c>
      <c r="G61" s="18">
        <v>-88.508323284268002</v>
      </c>
      <c r="H61" s="18">
        <v>2076.85</v>
      </c>
      <c r="I61" s="18">
        <v>1694.2612941165974</v>
      </c>
      <c r="J61" s="18">
        <v>-382.58870588340278</v>
      </c>
      <c r="K61" s="18">
        <v>4546.3858440000004</v>
      </c>
      <c r="L61" s="18">
        <v>4831.052549850303</v>
      </c>
      <c r="M61" s="18">
        <v>284.66670585030261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6623.2358440000007</v>
      </c>
      <c r="X61" s="18">
        <v>6525.3138439669001</v>
      </c>
      <c r="Y61" s="18">
        <v>-97.922000033100034</v>
      </c>
    </row>
    <row r="62" spans="1:25" hidden="1" x14ac:dyDescent="0.25">
      <c r="F62" s="28"/>
      <c r="I62" s="28"/>
      <c r="L62" s="28">
        <f>[1]Aug!$X$65</f>
        <v>4.5230419725267579</v>
      </c>
    </row>
    <row r="63" spans="1:25" hidden="1" x14ac:dyDescent="0.25">
      <c r="F63" s="28">
        <f>F61-F53</f>
        <v>1070.8547601640119</v>
      </c>
      <c r="L63" s="28"/>
      <c r="X63" s="28">
        <f>X61-X53</f>
        <v>5341.7861114069974</v>
      </c>
    </row>
    <row r="65" spans="2:3" x14ac:dyDescent="0.25">
      <c r="B65" s="43" t="s">
        <v>86</v>
      </c>
      <c r="C65" s="43"/>
    </row>
    <row r="66" spans="2:3" x14ac:dyDescent="0.25">
      <c r="B66" s="43"/>
      <c r="C66" s="43"/>
    </row>
  </sheetData>
  <mergeCells count="39">
    <mergeCell ref="B35:B36"/>
    <mergeCell ref="A1:Y1"/>
    <mergeCell ref="A2:Y2"/>
    <mergeCell ref="A3:A5"/>
    <mergeCell ref="B3:B5"/>
    <mergeCell ref="C3:C5"/>
    <mergeCell ref="D3:D5"/>
    <mergeCell ref="E3:G4"/>
    <mergeCell ref="H3:Y3"/>
    <mergeCell ref="H4:J4"/>
    <mergeCell ref="K4:M4"/>
    <mergeCell ref="N4:P4"/>
    <mergeCell ref="U35:U36"/>
    <mergeCell ref="J35:J36"/>
    <mergeCell ref="K35:K36"/>
    <mergeCell ref="L35:L36"/>
    <mergeCell ref="B65:C66"/>
    <mergeCell ref="O35:O36"/>
    <mergeCell ref="Q4:S4"/>
    <mergeCell ref="T4:V4"/>
    <mergeCell ref="W4:Y4"/>
    <mergeCell ref="C35:C36"/>
    <mergeCell ref="D35:D36"/>
    <mergeCell ref="E35:E36"/>
    <mergeCell ref="F35:F36"/>
    <mergeCell ref="G35:G36"/>
    <mergeCell ref="H35:H36"/>
    <mergeCell ref="I35:I36"/>
    <mergeCell ref="V35:V36"/>
    <mergeCell ref="W35:W36"/>
    <mergeCell ref="X35:X36"/>
    <mergeCell ref="Y35:Y36"/>
    <mergeCell ref="S35:S36"/>
    <mergeCell ref="T35:T36"/>
    <mergeCell ref="M35:M36"/>
    <mergeCell ref="N35:N36"/>
    <mergeCell ref="P35:P36"/>
    <mergeCell ref="Q35:Q36"/>
    <mergeCell ref="R35:R36"/>
  </mergeCells>
  <printOptions horizontalCentered="1"/>
  <pageMargins left="0" right="0" top="0.19685039370078741" bottom="0.19685039370078741" header="0" footer="0"/>
  <pageSetup paperSize="9" scale="65" fitToHeight="0" orientation="landscape" r:id="rId1"/>
  <rowBreaks count="1" manualBreakCount="1">
    <brk id="43" max="24" man="1"/>
  </rowBreaks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2134-F2E6-4820-BA66-085379534F66}">
  <dimension ref="A1:Z66"/>
  <sheetViews>
    <sheetView showGridLines="0" view="pageBreakPreview" topLeftCell="C1" zoomScaleNormal="82" zoomScaleSheetLayoutView="100" workbookViewId="0">
      <selection activeCell="C1" sqref="A1:XFD1048576"/>
    </sheetView>
  </sheetViews>
  <sheetFormatPr defaultColWidth="20.5703125" defaultRowHeight="134.25" customHeight="1" x14ac:dyDescent="0.25"/>
  <cols>
    <col min="1" max="1" width="3.85546875" style="23" customWidth="1"/>
    <col min="2" max="2" width="25.5703125" style="26" customWidth="1"/>
    <col min="3" max="3" width="8.5703125" style="23" bestFit="1" customWidth="1"/>
    <col min="4" max="4" width="8.85546875" style="27" bestFit="1" customWidth="1"/>
    <col min="5" max="6" width="7.5703125" style="23" bestFit="1" customWidth="1"/>
    <col min="7" max="7" width="9.42578125" style="23" bestFit="1" customWidth="1"/>
    <col min="8" max="9" width="7.5703125" style="23" bestFit="1" customWidth="1"/>
    <col min="10" max="10" width="9.140625" style="23" bestFit="1" customWidth="1"/>
    <col min="11" max="12" width="7.5703125" style="23" bestFit="1" customWidth="1"/>
    <col min="13" max="13" width="9.140625" style="23" bestFit="1" customWidth="1"/>
    <col min="14" max="14" width="4.5703125" style="23" bestFit="1" customWidth="1"/>
    <col min="15" max="15" width="6.7109375" style="23" bestFit="1" customWidth="1"/>
    <col min="16" max="16" width="9.140625" style="23" bestFit="1" customWidth="1"/>
    <col min="17" max="17" width="4.5703125" style="23" bestFit="1" customWidth="1"/>
    <col min="18" max="18" width="6.7109375" style="23" bestFit="1" customWidth="1"/>
    <col min="19" max="19" width="9.5703125" style="23" bestFit="1" customWidth="1"/>
    <col min="20" max="20" width="4.5703125" style="23" bestFit="1" customWidth="1"/>
    <col min="21" max="21" width="6.7109375" style="23" bestFit="1" customWidth="1"/>
    <col min="22" max="22" width="9.140625" style="23" bestFit="1" customWidth="1"/>
    <col min="23" max="24" width="7.5703125" style="23" bestFit="1" customWidth="1"/>
    <col min="25" max="25" width="9.140625" style="23" bestFit="1" customWidth="1"/>
    <col min="26" max="26" width="3" style="23" bestFit="1" customWidth="1"/>
    <col min="27" max="16384" width="20.5703125" style="23"/>
  </cols>
  <sheetData>
    <row r="1" spans="1:26" ht="15.75" x14ac:dyDescent="0.25">
      <c r="A1" s="48" t="s">
        <v>106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6" s="29" customFormat="1" ht="22.5" customHeight="1" x14ac:dyDescent="0.25">
      <c r="A2" s="48" t="s">
        <v>89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6" ht="19.5" customHeight="1" x14ac:dyDescent="0.25">
      <c r="A3" s="44" t="s">
        <v>0</v>
      </c>
      <c r="B3" s="49" t="s">
        <v>1</v>
      </c>
      <c r="C3" s="44" t="s">
        <v>2</v>
      </c>
      <c r="D3" s="50" t="s">
        <v>3</v>
      </c>
      <c r="E3" s="44" t="s">
        <v>4</v>
      </c>
      <c r="F3" s="44"/>
      <c r="G3" s="44"/>
      <c r="H3" s="44" t="s">
        <v>5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23">
        <v>10</v>
      </c>
    </row>
    <row r="4" spans="1:26" s="24" customFormat="1" ht="31.5" customHeight="1" x14ac:dyDescent="0.25">
      <c r="A4" s="44"/>
      <c r="B4" s="49"/>
      <c r="C4" s="44"/>
      <c r="D4" s="50"/>
      <c r="E4" s="44"/>
      <c r="F4" s="44"/>
      <c r="G4" s="44"/>
      <c r="H4" s="44" t="s">
        <v>6</v>
      </c>
      <c r="I4" s="44"/>
      <c r="J4" s="44"/>
      <c r="K4" s="44" t="s">
        <v>7</v>
      </c>
      <c r="L4" s="44"/>
      <c r="M4" s="44"/>
      <c r="N4" s="44" t="s">
        <v>8</v>
      </c>
      <c r="O4" s="44"/>
      <c r="P4" s="44"/>
      <c r="Q4" s="44" t="s">
        <v>9</v>
      </c>
      <c r="R4" s="44"/>
      <c r="S4" s="44"/>
      <c r="T4" s="44" t="s">
        <v>10</v>
      </c>
      <c r="U4" s="44"/>
      <c r="V4" s="44"/>
      <c r="W4" s="44" t="s">
        <v>11</v>
      </c>
      <c r="X4" s="44"/>
      <c r="Y4" s="44"/>
    </row>
    <row r="5" spans="1:26" s="24" customFormat="1" ht="25.5" x14ac:dyDescent="0.25">
      <c r="A5" s="44"/>
      <c r="B5" s="49"/>
      <c r="C5" s="44"/>
      <c r="D5" s="50"/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15" t="s">
        <v>17</v>
      </c>
      <c r="K5" s="15" t="s">
        <v>18</v>
      </c>
      <c r="L5" s="15" t="s">
        <v>19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24</v>
      </c>
      <c r="R5" s="15" t="s">
        <v>25</v>
      </c>
      <c r="S5" s="15" t="s">
        <v>26</v>
      </c>
      <c r="T5" s="15" t="s">
        <v>27</v>
      </c>
      <c r="U5" s="15" t="s">
        <v>28</v>
      </c>
      <c r="V5" s="15" t="s">
        <v>29</v>
      </c>
      <c r="W5" s="15" t="s">
        <v>30</v>
      </c>
      <c r="X5" s="15" t="s">
        <v>31</v>
      </c>
      <c r="Y5" s="15" t="s">
        <v>32</v>
      </c>
    </row>
    <row r="6" spans="1:26" ht="17.45" customHeight="1" x14ac:dyDescent="0.25">
      <c r="A6" s="20">
        <v>1</v>
      </c>
      <c r="B6" s="17" t="s">
        <v>33</v>
      </c>
      <c r="C6" s="20">
        <v>420</v>
      </c>
      <c r="D6" s="21">
        <v>0.2334</v>
      </c>
      <c r="E6" s="22">
        <v>49.25333333333333</v>
      </c>
      <c r="F6" s="22">
        <v>36.958913339999995</v>
      </c>
      <c r="G6" s="22">
        <v>-12.294419993333335</v>
      </c>
      <c r="H6" s="22">
        <v>46.272222222222226</v>
      </c>
      <c r="I6" s="22">
        <v>46.270901692599999</v>
      </c>
      <c r="J6" s="22">
        <v>-1.3205296222267293E-3</v>
      </c>
      <c r="K6" s="22">
        <v>164.50613333333331</v>
      </c>
      <c r="L6" s="22">
        <v>123.44277055560001</v>
      </c>
      <c r="M6" s="22">
        <v>-41.063362777733303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210.77835555555555</v>
      </c>
      <c r="X6" s="22">
        <v>169.7136722482</v>
      </c>
      <c r="Y6" s="22">
        <v>-41.064683307355551</v>
      </c>
    </row>
    <row r="7" spans="1:26" ht="17.45" customHeight="1" x14ac:dyDescent="0.25">
      <c r="A7" s="20">
        <f>A6+1</f>
        <v>2</v>
      </c>
      <c r="B7" s="17" t="s">
        <v>34</v>
      </c>
      <c r="C7" s="20">
        <v>420</v>
      </c>
      <c r="D7" s="21">
        <v>0.2334</v>
      </c>
      <c r="E7" s="22">
        <v>49.25333333333333</v>
      </c>
      <c r="F7" s="22">
        <v>36.958913339999995</v>
      </c>
      <c r="G7" s="22">
        <v>-12.294419993333335</v>
      </c>
      <c r="H7" s="22">
        <v>46.272222222222226</v>
      </c>
      <c r="I7" s="22">
        <v>46.270901692599999</v>
      </c>
      <c r="J7" s="22">
        <v>-1.3205296222267293E-3</v>
      </c>
      <c r="K7" s="22">
        <v>164.50613333333331</v>
      </c>
      <c r="L7" s="22">
        <v>123.44277055560001</v>
      </c>
      <c r="M7" s="22">
        <v>-41.063362777733303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210.77835555555555</v>
      </c>
      <c r="X7" s="22">
        <v>169.7136722482</v>
      </c>
      <c r="Y7" s="22">
        <v>-41.064683307355551</v>
      </c>
    </row>
    <row r="8" spans="1:26" ht="17.45" customHeight="1" x14ac:dyDescent="0.25">
      <c r="A8" s="20">
        <f t="shared" ref="A8:A61" si="0">A7+1</f>
        <v>3</v>
      </c>
      <c r="B8" s="17" t="s">
        <v>35</v>
      </c>
      <c r="C8" s="20">
        <v>420</v>
      </c>
      <c r="D8" s="21">
        <v>0.2334</v>
      </c>
      <c r="E8" s="22">
        <v>49.25333333333333</v>
      </c>
      <c r="F8" s="22">
        <v>36.958913339999995</v>
      </c>
      <c r="G8" s="22">
        <v>-12.294419993333335</v>
      </c>
      <c r="H8" s="22">
        <v>46.272222222222226</v>
      </c>
      <c r="I8" s="22">
        <v>46.270901692599999</v>
      </c>
      <c r="J8" s="22">
        <v>-1.3205296222267293E-3</v>
      </c>
      <c r="K8" s="22">
        <v>164.50613333333331</v>
      </c>
      <c r="L8" s="22">
        <v>123.44277055560001</v>
      </c>
      <c r="M8" s="22">
        <v>-41.063362777733303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210.77835555555555</v>
      </c>
      <c r="X8" s="22">
        <v>169.7136722482</v>
      </c>
      <c r="Y8" s="22">
        <v>-41.064683307355551</v>
      </c>
    </row>
    <row r="9" spans="1:26" ht="17.45" customHeight="1" x14ac:dyDescent="0.25">
      <c r="A9" s="20">
        <f t="shared" si="0"/>
        <v>4</v>
      </c>
      <c r="B9" s="17" t="s">
        <v>36</v>
      </c>
      <c r="C9" s="20">
        <v>500</v>
      </c>
      <c r="D9" s="21">
        <v>0.2334</v>
      </c>
      <c r="E9" s="22">
        <v>64.84</v>
      </c>
      <c r="F9" s="22">
        <v>58.597053899999999</v>
      </c>
      <c r="G9" s="22">
        <v>-6.2429461000000046</v>
      </c>
      <c r="H9" s="22">
        <v>55.758333333333326</v>
      </c>
      <c r="I9" s="22">
        <v>55.755369922200003</v>
      </c>
      <c r="J9" s="22">
        <v>-2.9634111333223245E-3</v>
      </c>
      <c r="K9" s="22">
        <v>204.24600000000001</v>
      </c>
      <c r="L9" s="22">
        <v>184.58071978499999</v>
      </c>
      <c r="M9" s="22">
        <v>-19.665280215000024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260.00433333333331</v>
      </c>
      <c r="X9" s="22">
        <v>240.33608970719999</v>
      </c>
      <c r="Y9" s="22">
        <v>-19.668243626133318</v>
      </c>
    </row>
    <row r="10" spans="1:26" ht="17.45" customHeight="1" x14ac:dyDescent="0.25">
      <c r="A10" s="20">
        <f t="shared" si="0"/>
        <v>5</v>
      </c>
      <c r="B10" s="17" t="s">
        <v>37</v>
      </c>
      <c r="C10" s="20">
        <v>420</v>
      </c>
      <c r="D10" s="21">
        <v>0.2334</v>
      </c>
      <c r="E10" s="22">
        <v>53.73</v>
      </c>
      <c r="F10" s="22">
        <v>44.654484780000004</v>
      </c>
      <c r="G10" s="22">
        <v>-9.0755152199999927</v>
      </c>
      <c r="H10" s="22">
        <v>52.341666666666669</v>
      </c>
      <c r="I10" s="22">
        <v>52.345784999999999</v>
      </c>
      <c r="J10" s="22">
        <v>4.1183333333307814E-3</v>
      </c>
      <c r="K10" s="22">
        <v>207.39779999999999</v>
      </c>
      <c r="L10" s="22">
        <v>172.36631125079998</v>
      </c>
      <c r="M10" s="22">
        <v>-35.031488749200008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259.73946666666666</v>
      </c>
      <c r="X10" s="22">
        <v>224.71209625079999</v>
      </c>
      <c r="Y10" s="22">
        <v>-35.02737041586667</v>
      </c>
    </row>
    <row r="11" spans="1:26" ht="17.45" customHeight="1" x14ac:dyDescent="0.25">
      <c r="A11" s="20">
        <f t="shared" si="0"/>
        <v>6</v>
      </c>
      <c r="B11" s="17" t="s">
        <v>38</v>
      </c>
      <c r="C11" s="20">
        <v>420</v>
      </c>
      <c r="D11" s="21">
        <v>0.2334</v>
      </c>
      <c r="E11" s="22">
        <v>53.73</v>
      </c>
      <c r="F11" s="22">
        <v>53.297333460000004</v>
      </c>
      <c r="G11" s="22">
        <v>-0.43266653999999249</v>
      </c>
      <c r="H11" s="22">
        <v>51.325000000000003</v>
      </c>
      <c r="I11" s="22">
        <v>51.328549844399994</v>
      </c>
      <c r="J11" s="22">
        <v>3.5498443999912865E-3</v>
      </c>
      <c r="K11" s="22">
        <v>207.39779999999999</v>
      </c>
      <c r="L11" s="22">
        <v>205.7277071556</v>
      </c>
      <c r="M11" s="22">
        <v>-1.6700928443999885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258.72280000000001</v>
      </c>
      <c r="X11" s="22">
        <v>257.05625700000002</v>
      </c>
      <c r="Y11" s="22">
        <v>-1.6665429999999901</v>
      </c>
    </row>
    <row r="12" spans="1:26" ht="17.45" customHeight="1" x14ac:dyDescent="0.25">
      <c r="A12" s="20">
        <f t="shared" si="0"/>
        <v>7</v>
      </c>
      <c r="B12" s="17" t="s">
        <v>39</v>
      </c>
      <c r="C12" s="20">
        <v>210</v>
      </c>
      <c r="D12" s="21">
        <v>0.2334</v>
      </c>
      <c r="E12" s="22">
        <v>13.43</v>
      </c>
      <c r="F12" s="22">
        <v>23.546068859999998</v>
      </c>
      <c r="G12" s="22">
        <v>10.116068859999999</v>
      </c>
      <c r="H12" s="22">
        <v>33.166666666666664</v>
      </c>
      <c r="I12" s="22">
        <v>33.1700300778</v>
      </c>
      <c r="J12" s="22">
        <v>3.3634111333356032E-3</v>
      </c>
      <c r="K12" s="22">
        <v>51.839799999999997</v>
      </c>
      <c r="L12" s="22">
        <v>90.887825799600009</v>
      </c>
      <c r="M12" s="22">
        <v>39.048025799600012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85.006466666666654</v>
      </c>
      <c r="X12" s="22">
        <v>124.05785587740002</v>
      </c>
      <c r="Y12" s="22">
        <v>39.051389210733362</v>
      </c>
    </row>
    <row r="13" spans="1:26" ht="17.45" customHeight="1" x14ac:dyDescent="0.25">
      <c r="A13" s="20">
        <f t="shared" si="0"/>
        <v>8</v>
      </c>
      <c r="B13" s="17" t="s">
        <v>40</v>
      </c>
      <c r="C13" s="20">
        <v>600</v>
      </c>
      <c r="D13" s="21">
        <v>0.2334</v>
      </c>
      <c r="E13" s="22">
        <v>83.87</v>
      </c>
      <c r="F13" s="22">
        <v>17.0704092</v>
      </c>
      <c r="G13" s="22">
        <v>-66.799590800000004</v>
      </c>
      <c r="H13" s="22">
        <v>146.36666666666665</v>
      </c>
      <c r="I13" s="22">
        <v>35.627470435768451</v>
      </c>
      <c r="J13" s="22">
        <v>-110.73919623089819</v>
      </c>
      <c r="K13" s="22">
        <v>306.96420000000001</v>
      </c>
      <c r="L13" s="22">
        <v>62.373274512000002</v>
      </c>
      <c r="M13" s="22">
        <v>-244.59092548800001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453.33086666666668</v>
      </c>
      <c r="X13" s="22">
        <v>98.000744947768453</v>
      </c>
      <c r="Y13" s="22">
        <v>-355.33012171889823</v>
      </c>
    </row>
    <row r="14" spans="1:26" ht="17.45" customHeight="1" x14ac:dyDescent="0.25">
      <c r="A14" s="20">
        <f t="shared" si="0"/>
        <v>9</v>
      </c>
      <c r="B14" s="14" t="s">
        <v>41</v>
      </c>
      <c r="C14" s="15">
        <f>SUM(C6:C13)</f>
        <v>3410</v>
      </c>
      <c r="D14" s="16"/>
      <c r="E14" s="18">
        <v>417.36</v>
      </c>
      <c r="F14" s="18">
        <v>308.04209021999998</v>
      </c>
      <c r="G14" s="18">
        <v>-109.31790978000001</v>
      </c>
      <c r="H14" s="18">
        <v>477.77499999999998</v>
      </c>
      <c r="I14" s="18">
        <v>367.03991035796844</v>
      </c>
      <c r="J14" s="18">
        <v>-110.73508964203154</v>
      </c>
      <c r="K14" s="18">
        <v>1471.364</v>
      </c>
      <c r="L14" s="18">
        <v>1086.2641501698001</v>
      </c>
      <c r="M14" s="18">
        <v>-385.0998498301999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1949.1390000000001</v>
      </c>
      <c r="X14" s="18">
        <v>1453.3040605277683</v>
      </c>
      <c r="Y14" s="18">
        <v>-495.8349394722315</v>
      </c>
    </row>
    <row r="15" spans="1:26" ht="17.45" customHeight="1" x14ac:dyDescent="0.25">
      <c r="A15" s="20">
        <f t="shared" si="0"/>
        <v>10</v>
      </c>
      <c r="B15" s="17" t="s">
        <v>42</v>
      </c>
      <c r="C15" s="20">
        <v>770</v>
      </c>
      <c r="D15" s="21">
        <v>0.2334</v>
      </c>
      <c r="E15" s="22">
        <v>54.64</v>
      </c>
      <c r="F15" s="22">
        <v>99.895503419999997</v>
      </c>
      <c r="G15" s="22">
        <v>45.255503419999997</v>
      </c>
      <c r="H15" s="22">
        <v>44.208333333333336</v>
      </c>
      <c r="I15" s="22">
        <v>44.211795000000002</v>
      </c>
      <c r="J15" s="22">
        <v>3.4616666666664742E-3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44.208333333333336</v>
      </c>
      <c r="X15" s="22">
        <v>44.211795000000002</v>
      </c>
      <c r="Y15" s="22">
        <v>3.4616666666664742E-3</v>
      </c>
    </row>
    <row r="16" spans="1:26" ht="17.45" customHeight="1" x14ac:dyDescent="0.25">
      <c r="A16" s="20">
        <f t="shared" si="0"/>
        <v>11</v>
      </c>
      <c r="B16" s="17" t="s">
        <v>43</v>
      </c>
      <c r="C16" s="20">
        <v>90</v>
      </c>
      <c r="D16" s="21">
        <v>0.2334</v>
      </c>
      <c r="E16" s="22">
        <v>4.66</v>
      </c>
      <c r="F16" s="22">
        <v>10.4458165332</v>
      </c>
      <c r="G16" s="22">
        <v>5.7858165332000002</v>
      </c>
      <c r="H16" s="22">
        <v>5.0749999999999993</v>
      </c>
      <c r="I16" s="22">
        <v>5.0745050778000005</v>
      </c>
      <c r="J16" s="22">
        <v>-4.9492219999880405E-4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5.0749999999999993</v>
      </c>
      <c r="X16" s="22">
        <v>5.0745050778000005</v>
      </c>
      <c r="Y16" s="22">
        <v>-4.9492219999880405E-4</v>
      </c>
    </row>
    <row r="17" spans="1:25" ht="17.45" customHeight="1" x14ac:dyDescent="0.25">
      <c r="A17" s="20">
        <f t="shared" si="0"/>
        <v>12</v>
      </c>
      <c r="B17" s="17" t="s">
        <v>44</v>
      </c>
      <c r="C17" s="20">
        <v>50</v>
      </c>
      <c r="D17" s="21">
        <v>0.2334</v>
      </c>
      <c r="E17" s="22">
        <v>3.03</v>
      </c>
      <c r="F17" s="22">
        <v>2.6464059</v>
      </c>
      <c r="G17" s="22">
        <v>-0.38359409999999983</v>
      </c>
      <c r="H17" s="22">
        <v>9.7416666666666671</v>
      </c>
      <c r="I17" s="22">
        <v>9.7444500000000005</v>
      </c>
      <c r="J17" s="22">
        <v>2.7833333333333599E-3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9.7416666666666671</v>
      </c>
      <c r="X17" s="22">
        <v>9.7444500000000005</v>
      </c>
      <c r="Y17" s="22">
        <v>2.7833333333333599E-3</v>
      </c>
    </row>
    <row r="18" spans="1:25" ht="17.45" customHeight="1" x14ac:dyDescent="0.25">
      <c r="A18" s="20">
        <f t="shared" si="0"/>
        <v>13</v>
      </c>
      <c r="B18" s="17" t="s">
        <v>45</v>
      </c>
      <c r="C18" s="20">
        <v>725</v>
      </c>
      <c r="D18" s="21">
        <v>0.2334</v>
      </c>
      <c r="E18" s="22">
        <v>30.479999999999997</v>
      </c>
      <c r="F18" s="22">
        <v>30.144192099600001</v>
      </c>
      <c r="G18" s="22">
        <v>-0.33580790039999542</v>
      </c>
      <c r="H18" s="22">
        <v>47.55</v>
      </c>
      <c r="I18" s="22">
        <v>47.553305077799997</v>
      </c>
      <c r="J18" s="22">
        <v>3.3050778000003334E-3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47.55</v>
      </c>
      <c r="X18" s="22">
        <v>47.553305077799997</v>
      </c>
      <c r="Y18" s="22">
        <v>3.3050778000003334E-3</v>
      </c>
    </row>
    <row r="19" spans="1:25" ht="17.45" customHeight="1" x14ac:dyDescent="0.25">
      <c r="A19" s="20">
        <f t="shared" si="0"/>
        <v>14</v>
      </c>
      <c r="B19" s="17" t="s">
        <v>46</v>
      </c>
      <c r="C19" s="20">
        <v>20</v>
      </c>
      <c r="D19" s="21">
        <v>0.2334</v>
      </c>
      <c r="E19" s="22">
        <v>0.17</v>
      </c>
      <c r="F19" s="22">
        <v>0.83946627899999993</v>
      </c>
      <c r="G19" s="22">
        <v>0.66946627899999989</v>
      </c>
      <c r="H19" s="22">
        <v>2.6333333333333337</v>
      </c>
      <c r="I19" s="22">
        <v>2.6296398443999998</v>
      </c>
      <c r="J19" s="22">
        <v>-3.6934889333339882E-3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2.6333333333333337</v>
      </c>
      <c r="X19" s="22">
        <v>2.6296398443999998</v>
      </c>
      <c r="Y19" s="22">
        <v>-3.6934889333339882E-3</v>
      </c>
    </row>
    <row r="20" spans="1:25" ht="17.45" customHeight="1" x14ac:dyDescent="0.25">
      <c r="A20" s="20">
        <f t="shared" si="0"/>
        <v>15</v>
      </c>
      <c r="B20" s="17" t="s">
        <v>47</v>
      </c>
      <c r="C20" s="20">
        <v>1</v>
      </c>
      <c r="D20" s="21">
        <v>0.2334</v>
      </c>
      <c r="E20" s="22">
        <v>0.08</v>
      </c>
      <c r="F20" s="22">
        <v>4.3704150000000004E-2</v>
      </c>
      <c r="G20" s="22">
        <v>-3.6295849999999998E-2</v>
      </c>
      <c r="H20" s="22">
        <v>0.35</v>
      </c>
      <c r="I20" s="22">
        <v>0.35399007779999997</v>
      </c>
      <c r="J20" s="22">
        <v>3.9900777999999915E-3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0.35</v>
      </c>
      <c r="X20" s="22">
        <v>0.35399007779999997</v>
      </c>
      <c r="Y20" s="22">
        <v>3.9900777999999915E-3</v>
      </c>
    </row>
    <row r="21" spans="1:25" ht="17.45" customHeight="1" x14ac:dyDescent="0.25">
      <c r="A21" s="20">
        <f t="shared" si="0"/>
        <v>16</v>
      </c>
      <c r="B21" s="14" t="s">
        <v>48</v>
      </c>
      <c r="C21" s="15">
        <f>SUM(C15:C20)</f>
        <v>1656</v>
      </c>
      <c r="D21" s="16"/>
      <c r="E21" s="18">
        <v>93.06</v>
      </c>
      <c r="F21" s="18">
        <v>144.01508838179998</v>
      </c>
      <c r="G21" s="18">
        <v>50.955088381799989</v>
      </c>
      <c r="H21" s="18">
        <v>109.55833333333332</v>
      </c>
      <c r="I21" s="18">
        <v>109.56768507780001</v>
      </c>
      <c r="J21" s="18">
        <v>9.3517444666673666E-3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109.55833333333332</v>
      </c>
      <c r="X21" s="18">
        <v>109.56768507780001</v>
      </c>
      <c r="Y21" s="18">
        <v>9.3517444666673666E-3</v>
      </c>
    </row>
    <row r="22" spans="1:25" ht="17.45" customHeight="1" x14ac:dyDescent="0.25">
      <c r="A22" s="20">
        <f t="shared" si="0"/>
        <v>17</v>
      </c>
      <c r="B22" s="17" t="s">
        <v>49</v>
      </c>
      <c r="C22" s="20">
        <v>141.6</v>
      </c>
      <c r="D22" s="21">
        <v>0.2334</v>
      </c>
      <c r="E22" s="22">
        <v>11.91</v>
      </c>
      <c r="F22" s="22">
        <v>9.5451264000000009</v>
      </c>
      <c r="G22" s="22">
        <v>-2.3648735999999992</v>
      </c>
      <c r="H22" s="22">
        <v>12.6</v>
      </c>
      <c r="I22" s="22">
        <v>12.597765000000001</v>
      </c>
      <c r="J22" s="22">
        <v>-2.2349999999988768E-3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12.6</v>
      </c>
      <c r="X22" s="22">
        <v>12.597765000000001</v>
      </c>
      <c r="Y22" s="22">
        <v>-2.2349999999988768E-3</v>
      </c>
    </row>
    <row r="23" spans="1:25" ht="17.45" customHeight="1" x14ac:dyDescent="0.25">
      <c r="A23" s="20">
        <f t="shared" si="0"/>
        <v>18</v>
      </c>
      <c r="B23" s="14" t="s">
        <v>50</v>
      </c>
      <c r="C23" s="15">
        <f>C22+C21+C14</f>
        <v>5207.6000000000004</v>
      </c>
      <c r="D23" s="16"/>
      <c r="E23" s="18">
        <v>522.33000000000004</v>
      </c>
      <c r="F23" s="18">
        <v>461.60230500179995</v>
      </c>
      <c r="G23" s="18">
        <v>-60.727694998200022</v>
      </c>
      <c r="H23" s="18">
        <v>599.93333333333328</v>
      </c>
      <c r="I23" s="18">
        <v>489.20536043576845</v>
      </c>
      <c r="J23" s="18">
        <v>-110.72797289756487</v>
      </c>
      <c r="K23" s="18">
        <v>1471.364</v>
      </c>
      <c r="L23" s="18">
        <v>1086.2641501698001</v>
      </c>
      <c r="M23" s="18">
        <v>-385.0998498301999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2071.2973333333334</v>
      </c>
      <c r="X23" s="18">
        <v>1575.4695106055683</v>
      </c>
      <c r="Y23" s="18">
        <v>-495.82782272776484</v>
      </c>
    </row>
    <row r="24" spans="1:25" ht="32.25" customHeight="1" x14ac:dyDescent="0.25">
      <c r="A24" s="20">
        <f t="shared" si="0"/>
        <v>19</v>
      </c>
      <c r="B24" s="17" t="s">
        <v>51</v>
      </c>
      <c r="C24" s="20">
        <v>2100</v>
      </c>
      <c r="D24" s="21">
        <v>3.2000000000000001E-2</v>
      </c>
      <c r="E24" s="22">
        <v>27.77</v>
      </c>
      <c r="F24" s="22">
        <v>45.993679597800003</v>
      </c>
      <c r="G24" s="22">
        <v>18.223679597800004</v>
      </c>
      <c r="H24" s="22">
        <v>27.025000000000002</v>
      </c>
      <c r="I24" s="22">
        <v>28.303414846799999</v>
      </c>
      <c r="J24" s="22">
        <v>1.278414846799997</v>
      </c>
      <c r="K24" s="22">
        <v>72.757400000000004</v>
      </c>
      <c r="L24" s="25">
        <v>234.5677660188</v>
      </c>
      <c r="M24" s="22">
        <v>161.81036601879998</v>
      </c>
      <c r="N24" s="22"/>
      <c r="O24" s="22"/>
      <c r="P24" s="22">
        <v>0</v>
      </c>
      <c r="Q24" s="22"/>
      <c r="R24" s="22"/>
      <c r="S24" s="22">
        <v>0</v>
      </c>
      <c r="T24" s="22"/>
      <c r="U24" s="22"/>
      <c r="V24" s="22">
        <v>0</v>
      </c>
      <c r="W24" s="22">
        <v>99.78240000000001</v>
      </c>
      <c r="X24" s="22">
        <v>262.87118086560002</v>
      </c>
      <c r="Y24" s="22">
        <v>163.08878086560003</v>
      </c>
    </row>
    <row r="25" spans="1:25" ht="18" customHeight="1" x14ac:dyDescent="0.25">
      <c r="A25" s="20">
        <f t="shared" si="0"/>
        <v>20</v>
      </c>
      <c r="B25" s="17" t="s">
        <v>52</v>
      </c>
      <c r="C25" s="20">
        <v>1000</v>
      </c>
      <c r="D25" s="21">
        <v>0.1076</v>
      </c>
      <c r="E25" s="22">
        <v>63.32</v>
      </c>
      <c r="F25" s="22">
        <v>64.378408077000003</v>
      </c>
      <c r="G25" s="22">
        <v>1.0584080770000028</v>
      </c>
      <c r="H25" s="22">
        <v>59.283333333333339</v>
      </c>
      <c r="I25" s="22">
        <v>60.122772428400005</v>
      </c>
      <c r="J25" s="22">
        <v>0.83943909506666614</v>
      </c>
      <c r="K25" s="22">
        <v>189.96</v>
      </c>
      <c r="L25" s="25">
        <v>320.54009445840001</v>
      </c>
      <c r="M25" s="22">
        <v>130.5800944584</v>
      </c>
      <c r="N25" s="22"/>
      <c r="O25" s="22"/>
      <c r="P25" s="22">
        <v>0</v>
      </c>
      <c r="Q25" s="22"/>
      <c r="R25" s="22"/>
      <c r="S25" s="22">
        <v>0</v>
      </c>
      <c r="T25" s="22"/>
      <c r="U25" s="22"/>
      <c r="V25" s="22">
        <v>0</v>
      </c>
      <c r="W25" s="22">
        <v>249.24333333333334</v>
      </c>
      <c r="X25" s="22">
        <v>380.66286688680003</v>
      </c>
      <c r="Y25" s="22">
        <v>131.41953355346669</v>
      </c>
    </row>
    <row r="26" spans="1:25" ht="18" customHeight="1" x14ac:dyDescent="0.25">
      <c r="A26" s="20">
        <f t="shared" si="0"/>
        <v>21</v>
      </c>
      <c r="B26" s="17" t="s">
        <v>53</v>
      </c>
      <c r="C26" s="20">
        <v>1000</v>
      </c>
      <c r="D26" s="21">
        <v>4.9000000000000002E-2</v>
      </c>
      <c r="E26" s="22">
        <v>28.69</v>
      </c>
      <c r="F26" s="22">
        <v>24.530504780400001</v>
      </c>
      <c r="G26" s="22">
        <v>-4.1594952196000001</v>
      </c>
      <c r="H26" s="22">
        <v>42.325000000000003</v>
      </c>
      <c r="I26" s="22">
        <v>46.778469999999999</v>
      </c>
      <c r="J26" s="22">
        <v>4.4534699999999958</v>
      </c>
      <c r="K26" s="22">
        <v>86.356899999999996</v>
      </c>
      <c r="L26" s="25">
        <v>121.0825718724</v>
      </c>
      <c r="M26" s="22">
        <v>34.7256718724</v>
      </c>
      <c r="N26" s="22"/>
      <c r="O26" s="22"/>
      <c r="P26" s="22">
        <v>0</v>
      </c>
      <c r="Q26" s="22"/>
      <c r="R26" s="22"/>
      <c r="S26" s="22">
        <v>0</v>
      </c>
      <c r="T26" s="22"/>
      <c r="U26" s="22"/>
      <c r="V26" s="22">
        <v>0</v>
      </c>
      <c r="W26" s="22">
        <v>128.68189999999998</v>
      </c>
      <c r="X26" s="22">
        <v>167.86104187239999</v>
      </c>
      <c r="Y26" s="22">
        <v>39.17914187240001</v>
      </c>
    </row>
    <row r="27" spans="1:25" ht="18" customHeight="1" x14ac:dyDescent="0.25">
      <c r="A27" s="20">
        <f t="shared" si="0"/>
        <v>22</v>
      </c>
      <c r="B27" s="17" t="s">
        <v>54</v>
      </c>
      <c r="C27" s="20">
        <v>2000</v>
      </c>
      <c r="D27" s="21">
        <v>2.1000000000000001E-2</v>
      </c>
      <c r="E27" s="22">
        <v>16.78</v>
      </c>
      <c r="F27" s="22">
        <v>26.756533006799998</v>
      </c>
      <c r="G27" s="22">
        <v>9.9765330067999969</v>
      </c>
      <c r="H27" s="22">
        <v>17.066666666666666</v>
      </c>
      <c r="I27" s="22">
        <v>19.682479625999999</v>
      </c>
      <c r="J27" s="22">
        <v>2.6158129593333328</v>
      </c>
      <c r="K27" s="22">
        <v>29.029400000000003</v>
      </c>
      <c r="L27" s="25">
        <v>60.014903584199999</v>
      </c>
      <c r="M27" s="22">
        <v>30.985503584199996</v>
      </c>
      <c r="N27" s="22"/>
      <c r="O27" s="22"/>
      <c r="P27" s="22">
        <v>0</v>
      </c>
      <c r="Q27" s="22"/>
      <c r="R27" s="22"/>
      <c r="S27" s="22">
        <v>0</v>
      </c>
      <c r="T27" s="22"/>
      <c r="U27" s="22"/>
      <c r="V27" s="22">
        <v>0</v>
      </c>
      <c r="W27" s="22">
        <v>46.096066666666673</v>
      </c>
      <c r="X27" s="22">
        <v>79.697383210200002</v>
      </c>
      <c r="Y27" s="22">
        <v>33.601316543533329</v>
      </c>
    </row>
    <row r="28" spans="1:25" ht="30" customHeight="1" x14ac:dyDescent="0.25">
      <c r="A28" s="20">
        <f t="shared" si="0"/>
        <v>23</v>
      </c>
      <c r="B28" s="17" t="s">
        <v>55</v>
      </c>
      <c r="C28" s="20">
        <v>500</v>
      </c>
      <c r="D28" s="21">
        <v>3.3700000000000001E-2</v>
      </c>
      <c r="E28" s="22">
        <v>9.2899999999999991</v>
      </c>
      <c r="F28" s="22">
        <v>12.133362951600001</v>
      </c>
      <c r="G28" s="22">
        <v>2.8433629516000014</v>
      </c>
      <c r="H28" s="22">
        <v>7.8500000000000005</v>
      </c>
      <c r="I28" s="22">
        <v>9.7284830000000007</v>
      </c>
      <c r="J28" s="22">
        <v>1.8784830000000001</v>
      </c>
      <c r="K28" s="22">
        <v>23.9682</v>
      </c>
      <c r="L28" s="25">
        <v>63.263354514600003</v>
      </c>
      <c r="M28" s="22">
        <v>39.2951545146</v>
      </c>
      <c r="N28" s="22"/>
      <c r="O28" s="22"/>
      <c r="P28" s="22">
        <v>0</v>
      </c>
      <c r="Q28" s="22"/>
      <c r="R28" s="22"/>
      <c r="S28" s="22">
        <v>0</v>
      </c>
      <c r="T28" s="22"/>
      <c r="U28" s="22"/>
      <c r="V28" s="22">
        <v>0</v>
      </c>
      <c r="W28" s="22">
        <v>31.818200000000001</v>
      </c>
      <c r="X28" s="22">
        <v>72.991837514600007</v>
      </c>
      <c r="Y28" s="22">
        <v>41.173637514600003</v>
      </c>
    </row>
    <row r="29" spans="1:25" ht="18" customHeight="1" x14ac:dyDescent="0.25">
      <c r="A29" s="20">
        <f t="shared" si="0"/>
        <v>24</v>
      </c>
      <c r="B29" s="17" t="s">
        <v>56</v>
      </c>
      <c r="C29" s="20">
        <v>2400</v>
      </c>
      <c r="D29" s="21">
        <v>2.3800000000000002E-2</v>
      </c>
      <c r="E29" s="22">
        <v>0</v>
      </c>
      <c r="F29" s="22">
        <v>35.318404723799993</v>
      </c>
      <c r="G29" s="22">
        <v>35.318404723799993</v>
      </c>
      <c r="H29" s="22">
        <v>0</v>
      </c>
      <c r="I29" s="22">
        <v>73.414569599999993</v>
      </c>
      <c r="J29" s="22">
        <v>73.414569599999993</v>
      </c>
      <c r="K29" s="22">
        <v>0</v>
      </c>
      <c r="L29" s="25">
        <v>224.5190989578</v>
      </c>
      <c r="M29" s="22">
        <v>224.5190989578</v>
      </c>
      <c r="N29" s="22"/>
      <c r="O29" s="22"/>
      <c r="P29" s="22">
        <v>0</v>
      </c>
      <c r="Q29" s="22"/>
      <c r="R29" s="22"/>
      <c r="S29" s="22">
        <v>0</v>
      </c>
      <c r="T29" s="22"/>
      <c r="U29" s="22"/>
      <c r="V29" s="22">
        <v>0</v>
      </c>
      <c r="W29" s="22">
        <v>0</v>
      </c>
      <c r="X29" s="22">
        <v>297.93366855779999</v>
      </c>
      <c r="Y29" s="22">
        <v>297.93366855779999</v>
      </c>
    </row>
    <row r="30" spans="1:25" ht="18" customHeight="1" x14ac:dyDescent="0.25">
      <c r="A30" s="20">
        <f t="shared" si="0"/>
        <v>25</v>
      </c>
      <c r="B30" s="17" t="s">
        <v>57</v>
      </c>
      <c r="C30" s="20"/>
      <c r="D30" s="21"/>
      <c r="E30" s="22">
        <v>0</v>
      </c>
      <c r="F30" s="22">
        <v>0</v>
      </c>
      <c r="G30" s="22">
        <v>0</v>
      </c>
      <c r="H30" s="22">
        <v>0</v>
      </c>
      <c r="I30" s="22">
        <v>-0.98678699999999997</v>
      </c>
      <c r="J30" s="22">
        <v>-0.98678699999999997</v>
      </c>
      <c r="K30" s="22">
        <v>0</v>
      </c>
      <c r="L30" s="25">
        <v>0</v>
      </c>
      <c r="M30" s="22">
        <v>0</v>
      </c>
      <c r="N30" s="22"/>
      <c r="O30" s="22"/>
      <c r="P30" s="22">
        <v>0</v>
      </c>
      <c r="Q30" s="22"/>
      <c r="R30" s="22"/>
      <c r="S30" s="22">
        <v>0</v>
      </c>
      <c r="T30" s="22"/>
      <c r="U30" s="22"/>
      <c r="V30" s="22">
        <v>0</v>
      </c>
      <c r="W30" s="22">
        <v>0</v>
      </c>
      <c r="X30" s="22">
        <v>-0.98678699999999997</v>
      </c>
      <c r="Y30" s="22">
        <v>-0.98678699999999997</v>
      </c>
    </row>
    <row r="31" spans="1:25" ht="18" customHeight="1" x14ac:dyDescent="0.25">
      <c r="A31" s="20">
        <f t="shared" si="0"/>
        <v>26</v>
      </c>
      <c r="B31" s="17" t="s">
        <v>58</v>
      </c>
      <c r="C31" s="20">
        <v>1500</v>
      </c>
      <c r="D31" s="21">
        <v>1.34E-2</v>
      </c>
      <c r="E31" s="22">
        <v>0</v>
      </c>
      <c r="F31" s="22">
        <v>11.682717</v>
      </c>
      <c r="G31" s="22">
        <v>11.682717</v>
      </c>
      <c r="H31" s="22">
        <v>0</v>
      </c>
      <c r="I31" s="22">
        <v>22.019995000000002</v>
      </c>
      <c r="J31" s="22">
        <v>22.019995000000002</v>
      </c>
      <c r="K31" s="22">
        <v>0</v>
      </c>
      <c r="L31" s="25">
        <v>48.745131999999998</v>
      </c>
      <c r="M31" s="22">
        <v>48.745131999999998</v>
      </c>
      <c r="N31" s="22"/>
      <c r="O31" s="22"/>
      <c r="P31" s="22">
        <v>0</v>
      </c>
      <c r="Q31" s="22"/>
      <c r="R31" s="22"/>
      <c r="S31" s="22">
        <v>0</v>
      </c>
      <c r="T31" s="22"/>
      <c r="U31" s="22"/>
      <c r="V31" s="22">
        <v>0</v>
      </c>
      <c r="W31" s="22">
        <v>0</v>
      </c>
      <c r="X31" s="22">
        <v>70.765127000000007</v>
      </c>
      <c r="Y31" s="22">
        <v>70.765127000000007</v>
      </c>
    </row>
    <row r="32" spans="1:25" ht="18" customHeight="1" x14ac:dyDescent="0.25">
      <c r="A32" s="20">
        <f t="shared" si="0"/>
        <v>27</v>
      </c>
      <c r="B32" s="17" t="s">
        <v>59</v>
      </c>
      <c r="C32" s="20">
        <v>630</v>
      </c>
      <c r="D32" s="21">
        <v>1.7299999999999999E-2</v>
      </c>
      <c r="E32" s="22">
        <v>2.59</v>
      </c>
      <c r="F32" s="22">
        <v>2.7152790000000002</v>
      </c>
      <c r="G32" s="22">
        <v>0.12527900000000036</v>
      </c>
      <c r="H32" s="22">
        <v>4.3250000000000002</v>
      </c>
      <c r="I32" s="22">
        <v>2.0156849999999999</v>
      </c>
      <c r="J32" s="22">
        <v>-2.3093150000000002</v>
      </c>
      <c r="K32" s="22">
        <v>6.7858000000000001</v>
      </c>
      <c r="L32" s="25">
        <v>7.5509190000000004</v>
      </c>
      <c r="M32" s="22">
        <v>0.76511900000000033</v>
      </c>
      <c r="N32" s="22"/>
      <c r="O32" s="22"/>
      <c r="P32" s="22">
        <v>0</v>
      </c>
      <c r="Q32" s="22"/>
      <c r="R32" s="22"/>
      <c r="S32" s="22">
        <v>0</v>
      </c>
      <c r="T32" s="22"/>
      <c r="U32" s="22"/>
      <c r="V32" s="22">
        <v>0</v>
      </c>
      <c r="W32" s="22">
        <v>11.110800000000001</v>
      </c>
      <c r="X32" s="22">
        <v>9.5666039999999999</v>
      </c>
      <c r="Y32" s="22">
        <v>-1.5441960000000012</v>
      </c>
    </row>
    <row r="33" spans="1:25" ht="18" customHeight="1" x14ac:dyDescent="0.25">
      <c r="A33" s="20">
        <f t="shared" si="0"/>
        <v>28</v>
      </c>
      <c r="B33" s="17" t="s">
        <v>60</v>
      </c>
      <c r="C33" s="20">
        <v>840</v>
      </c>
      <c r="D33" s="21">
        <v>2.3800000000000002E-2</v>
      </c>
      <c r="E33" s="22">
        <v>6.79</v>
      </c>
      <c r="F33" s="22">
        <v>10.657086</v>
      </c>
      <c r="G33" s="22">
        <v>3.8670859999999996</v>
      </c>
      <c r="H33" s="22">
        <v>8.2083333333333321</v>
      </c>
      <c r="I33" s="22">
        <v>7.9655440000000004</v>
      </c>
      <c r="J33" s="22">
        <v>-0.24278933333333175</v>
      </c>
      <c r="K33" s="22">
        <v>17.925599999999999</v>
      </c>
      <c r="L33" s="25">
        <v>29.61983</v>
      </c>
      <c r="M33" s="22">
        <v>11.694230000000001</v>
      </c>
      <c r="N33" s="22"/>
      <c r="O33" s="22"/>
      <c r="P33" s="22">
        <v>0</v>
      </c>
      <c r="Q33" s="22"/>
      <c r="R33" s="22"/>
      <c r="S33" s="22">
        <v>0</v>
      </c>
      <c r="T33" s="22"/>
      <c r="U33" s="22"/>
      <c r="V33" s="22">
        <v>0</v>
      </c>
      <c r="W33" s="22">
        <v>26.133933333333331</v>
      </c>
      <c r="X33" s="22">
        <v>37.585374000000002</v>
      </c>
      <c r="Y33" s="22">
        <v>11.45144066666667</v>
      </c>
    </row>
    <row r="34" spans="1:25" ht="18" customHeight="1" x14ac:dyDescent="0.25">
      <c r="A34" s="20">
        <f t="shared" si="0"/>
        <v>29</v>
      </c>
      <c r="B34" s="17" t="s">
        <v>61</v>
      </c>
      <c r="C34" s="20">
        <v>440</v>
      </c>
      <c r="D34" s="21">
        <v>9.5999999999999992E-3</v>
      </c>
      <c r="E34" s="22">
        <v>0.9</v>
      </c>
      <c r="F34" s="22">
        <v>1.2105410000000001</v>
      </c>
      <c r="G34" s="22">
        <v>0.31054100000000007</v>
      </c>
      <c r="H34" s="22">
        <v>0.5083333333333333</v>
      </c>
      <c r="I34" s="22">
        <v>0</v>
      </c>
      <c r="J34" s="22">
        <v>-0.5083333333333333</v>
      </c>
      <c r="K34" s="22">
        <v>2.4480000000000004</v>
      </c>
      <c r="L34" s="25">
        <v>3.1594443072000002</v>
      </c>
      <c r="M34" s="22">
        <v>0.71144430719999985</v>
      </c>
      <c r="N34" s="22"/>
      <c r="O34" s="22"/>
      <c r="P34" s="22">
        <v>0</v>
      </c>
      <c r="Q34" s="22"/>
      <c r="R34" s="22"/>
      <c r="S34" s="22">
        <v>0</v>
      </c>
      <c r="T34" s="22"/>
      <c r="U34" s="22"/>
      <c r="V34" s="22">
        <v>0</v>
      </c>
      <c r="W34" s="22">
        <v>2.9563333333333337</v>
      </c>
      <c r="X34" s="22">
        <v>3.1594443072000002</v>
      </c>
      <c r="Y34" s="22">
        <v>0.20311097386666654</v>
      </c>
    </row>
    <row r="35" spans="1:25" ht="18" customHeight="1" x14ac:dyDescent="0.25">
      <c r="A35" s="20">
        <f t="shared" si="0"/>
        <v>30</v>
      </c>
      <c r="B35" s="41" t="s">
        <v>62</v>
      </c>
      <c r="C35" s="45">
        <v>880</v>
      </c>
      <c r="D35" s="46">
        <v>3.0300000000000001E-2</v>
      </c>
      <c r="E35" s="47">
        <v>15.86</v>
      </c>
      <c r="F35" s="47">
        <v>14.220376037399999</v>
      </c>
      <c r="G35" s="42">
        <v>-1.6396239626</v>
      </c>
      <c r="H35" s="42">
        <v>0.67500000000000004</v>
      </c>
      <c r="I35" s="42">
        <v>0</v>
      </c>
      <c r="J35" s="42">
        <v>-0.67500000000000004</v>
      </c>
      <c r="K35" s="42">
        <v>58.206199999999995</v>
      </c>
      <c r="L35" s="42">
        <v>49.718561779200002</v>
      </c>
      <c r="M35" s="42">
        <v>-8.4876382207999939</v>
      </c>
      <c r="N35" s="42"/>
      <c r="O35" s="42"/>
      <c r="P35" s="42">
        <v>0</v>
      </c>
      <c r="Q35" s="42"/>
      <c r="R35" s="42"/>
      <c r="S35" s="42">
        <v>0</v>
      </c>
      <c r="T35" s="42"/>
      <c r="U35" s="42"/>
      <c r="V35" s="42">
        <v>0</v>
      </c>
      <c r="W35" s="42">
        <v>58.881199999999993</v>
      </c>
      <c r="X35" s="42">
        <v>49.718561779200002</v>
      </c>
      <c r="Y35" s="42">
        <v>-9.162638220799991</v>
      </c>
    </row>
    <row r="36" spans="1:25" ht="18" customHeight="1" x14ac:dyDescent="0.25">
      <c r="A36" s="20">
        <f t="shared" si="0"/>
        <v>31</v>
      </c>
      <c r="B36" s="41" t="s">
        <v>63</v>
      </c>
      <c r="C36" s="45"/>
      <c r="D36" s="46"/>
      <c r="E36" s="47"/>
      <c r="F36" s="47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>
        <v>0</v>
      </c>
      <c r="X36" s="42">
        <v>0</v>
      </c>
      <c r="Y36" s="42"/>
    </row>
    <row r="37" spans="1:25" ht="32.25" customHeight="1" x14ac:dyDescent="0.25">
      <c r="A37" s="20">
        <f t="shared" si="0"/>
        <v>32</v>
      </c>
      <c r="B37" s="17" t="s">
        <v>64</v>
      </c>
      <c r="C37" s="20">
        <v>1000</v>
      </c>
      <c r="D37" s="21">
        <v>2.8299999999999999E-2</v>
      </c>
      <c r="E37" s="22">
        <v>0</v>
      </c>
      <c r="F37" s="22">
        <v>9.1946159999999999</v>
      </c>
      <c r="G37" s="22">
        <v>9.1946159999999999</v>
      </c>
      <c r="H37" s="22">
        <v>0</v>
      </c>
      <c r="I37" s="22">
        <v>25.741857</v>
      </c>
      <c r="J37" s="22">
        <v>25.741857</v>
      </c>
      <c r="K37" s="22">
        <v>0</v>
      </c>
      <c r="L37" s="22">
        <v>40.336778000000002</v>
      </c>
      <c r="M37" s="22">
        <v>40.336778000000002</v>
      </c>
      <c r="N37" s="22"/>
      <c r="O37" s="22"/>
      <c r="P37" s="22">
        <v>0</v>
      </c>
      <c r="Q37" s="22"/>
      <c r="R37" s="22"/>
      <c r="S37" s="22">
        <v>0</v>
      </c>
      <c r="T37" s="22"/>
      <c r="U37" s="22"/>
      <c r="V37" s="22">
        <v>0</v>
      </c>
      <c r="W37" s="22">
        <v>0</v>
      </c>
      <c r="X37" s="22">
        <v>66.078635000000006</v>
      </c>
      <c r="Y37" s="22">
        <v>66.078635000000006</v>
      </c>
    </row>
    <row r="38" spans="1:25" ht="18" customHeight="1" x14ac:dyDescent="0.25">
      <c r="A38" s="20">
        <f t="shared" si="0"/>
        <v>33</v>
      </c>
      <c r="B38" s="17" t="s">
        <v>65</v>
      </c>
      <c r="C38" s="20">
        <v>1000</v>
      </c>
      <c r="D38" s="21">
        <v>1.23E-2</v>
      </c>
      <c r="E38" s="22">
        <v>0</v>
      </c>
      <c r="F38" s="22">
        <v>6.8348800000000001</v>
      </c>
      <c r="G38" s="22">
        <v>6.8348800000000001</v>
      </c>
      <c r="H38" s="22">
        <v>0</v>
      </c>
      <c r="I38" s="22">
        <v>12.692548</v>
      </c>
      <c r="J38" s="22">
        <v>12.692548</v>
      </c>
      <c r="K38" s="22">
        <v>0</v>
      </c>
      <c r="L38" s="22">
        <v>15.050832</v>
      </c>
      <c r="M38" s="22">
        <v>15.050832</v>
      </c>
      <c r="N38" s="22"/>
      <c r="O38" s="22"/>
      <c r="P38" s="22">
        <v>0</v>
      </c>
      <c r="Q38" s="22"/>
      <c r="R38" s="22"/>
      <c r="S38" s="22">
        <v>0</v>
      </c>
      <c r="T38" s="22"/>
      <c r="U38" s="22"/>
      <c r="V38" s="22">
        <v>0</v>
      </c>
      <c r="W38" s="22">
        <v>0</v>
      </c>
      <c r="X38" s="22">
        <v>27.743380000000002</v>
      </c>
      <c r="Y38" s="22">
        <v>27.743380000000002</v>
      </c>
    </row>
    <row r="39" spans="1:25" ht="18" customHeight="1" x14ac:dyDescent="0.25">
      <c r="A39" s="20">
        <f t="shared" si="0"/>
        <v>34</v>
      </c>
      <c r="B39" s="14" t="s">
        <v>66</v>
      </c>
      <c r="C39" s="15">
        <f>SUM(C24:C38)</f>
        <v>15290</v>
      </c>
      <c r="D39" s="16"/>
      <c r="E39" s="18">
        <v>171.99</v>
      </c>
      <c r="F39" s="18">
        <v>265.62638817480001</v>
      </c>
      <c r="G39" s="18">
        <v>93.636388174800004</v>
      </c>
      <c r="H39" s="18">
        <v>167.26666666666665</v>
      </c>
      <c r="I39" s="18">
        <v>307.47903150120004</v>
      </c>
      <c r="J39" s="18">
        <v>140.2123648345333</v>
      </c>
      <c r="K39" s="18">
        <v>487.4375</v>
      </c>
      <c r="L39" s="18">
        <v>1218.1692864925999</v>
      </c>
      <c r="M39" s="18">
        <v>730.73178649260001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654.70416666666665</v>
      </c>
      <c r="X39" s="18">
        <v>1525.6483179938</v>
      </c>
      <c r="Y39" s="18">
        <v>870.94415132713323</v>
      </c>
    </row>
    <row r="40" spans="1:25" ht="18" customHeight="1" x14ac:dyDescent="0.25">
      <c r="A40" s="20">
        <f t="shared" si="0"/>
        <v>35</v>
      </c>
      <c r="B40" s="17" t="s">
        <v>67</v>
      </c>
      <c r="C40" s="20"/>
      <c r="D40" s="21"/>
      <c r="E40" s="22">
        <v>6.19</v>
      </c>
      <c r="F40" s="22">
        <v>4.1384129999999999</v>
      </c>
      <c r="G40" s="22">
        <v>-2.0515870000000005</v>
      </c>
      <c r="H40" s="22">
        <v>9.9666666666666668</v>
      </c>
      <c r="I40" s="22">
        <v>7.4345109999999996</v>
      </c>
      <c r="J40" s="22">
        <v>-2.5321556666666671</v>
      </c>
      <c r="K40" s="22">
        <v>17.827200000000001</v>
      </c>
      <c r="L40" s="22">
        <v>19.696802999999999</v>
      </c>
      <c r="M40" s="22">
        <v>1.8696029999999979</v>
      </c>
      <c r="N40" s="22"/>
      <c r="O40" s="22"/>
      <c r="P40" s="22">
        <v>0</v>
      </c>
      <c r="Q40" s="22"/>
      <c r="R40" s="22"/>
      <c r="S40" s="22">
        <v>0</v>
      </c>
      <c r="T40" s="22"/>
      <c r="U40" s="22"/>
      <c r="V40" s="22">
        <v>0</v>
      </c>
      <c r="W40" s="22">
        <v>27.793866666666666</v>
      </c>
      <c r="X40" s="22">
        <v>27.131314</v>
      </c>
      <c r="Y40" s="22">
        <v>-0.66255266666666657</v>
      </c>
    </row>
    <row r="41" spans="1:25" ht="18" customHeight="1" x14ac:dyDescent="0.25">
      <c r="A41" s="20">
        <f t="shared" si="0"/>
        <v>36</v>
      </c>
      <c r="B41" s="17" t="s">
        <v>68</v>
      </c>
      <c r="C41" s="20">
        <v>309.66000000000003</v>
      </c>
      <c r="D41" s="21">
        <v>0.29780000000000001</v>
      </c>
      <c r="E41" s="22">
        <v>11.5</v>
      </c>
      <c r="F41" s="22">
        <v>12.580323999999999</v>
      </c>
      <c r="G41" s="22">
        <v>1.0803239999999992</v>
      </c>
      <c r="H41" s="22">
        <v>0</v>
      </c>
      <c r="I41" s="22">
        <v>0</v>
      </c>
      <c r="J41" s="22">
        <v>0</v>
      </c>
      <c r="K41" s="22">
        <v>64.975000000000009</v>
      </c>
      <c r="L41" s="22">
        <v>75.961310999999995</v>
      </c>
      <c r="M41" s="22">
        <v>10.986310999999986</v>
      </c>
      <c r="N41" s="22"/>
      <c r="O41" s="22"/>
      <c r="P41" s="22">
        <v>0</v>
      </c>
      <c r="Q41" s="22"/>
      <c r="R41" s="22"/>
      <c r="S41" s="22">
        <v>0</v>
      </c>
      <c r="T41" s="22"/>
      <c r="U41" s="22"/>
      <c r="V41" s="22">
        <v>0</v>
      </c>
      <c r="W41" s="22">
        <v>64.975000000000009</v>
      </c>
      <c r="X41" s="22">
        <v>75.961310999999995</v>
      </c>
      <c r="Y41" s="22">
        <v>10.986310999999986</v>
      </c>
    </row>
    <row r="42" spans="1:25" ht="18" customHeight="1" x14ac:dyDescent="0.25">
      <c r="A42" s="20">
        <f t="shared" si="0"/>
        <v>37</v>
      </c>
      <c r="B42" s="17" t="s">
        <v>69</v>
      </c>
      <c r="C42" s="20">
        <v>1466.43</v>
      </c>
      <c r="D42" s="21">
        <v>1.9099999999999999E-2</v>
      </c>
      <c r="E42" s="22">
        <v>3.48</v>
      </c>
      <c r="F42" s="22">
        <v>3.4282970000000001</v>
      </c>
      <c r="G42" s="22">
        <v>-5.1702999999999832E-2</v>
      </c>
      <c r="H42" s="22">
        <v>0</v>
      </c>
      <c r="I42" s="22">
        <v>0</v>
      </c>
      <c r="J42" s="22">
        <v>0</v>
      </c>
      <c r="K42" s="22">
        <v>15.66</v>
      </c>
      <c r="L42" s="22">
        <v>24.614339000000001</v>
      </c>
      <c r="M42" s="22">
        <v>8.9543390000000009</v>
      </c>
      <c r="N42" s="22"/>
      <c r="O42" s="22"/>
      <c r="P42" s="22">
        <v>0</v>
      </c>
      <c r="Q42" s="22"/>
      <c r="R42" s="22"/>
      <c r="S42" s="22">
        <v>0</v>
      </c>
      <c r="T42" s="22"/>
      <c r="U42" s="22"/>
      <c r="V42" s="22">
        <v>0</v>
      </c>
      <c r="W42" s="22">
        <v>15.66</v>
      </c>
      <c r="X42" s="22">
        <v>24.614339000000001</v>
      </c>
      <c r="Y42" s="22">
        <v>8.9543390000000009</v>
      </c>
    </row>
    <row r="43" spans="1:25" ht="18" customHeight="1" x14ac:dyDescent="0.25">
      <c r="A43" s="20">
        <f t="shared" si="0"/>
        <v>38</v>
      </c>
      <c r="B43" s="14" t="s">
        <v>70</v>
      </c>
      <c r="C43" s="15">
        <f>SUM(C41:C42)</f>
        <v>1776.0900000000001</v>
      </c>
      <c r="D43" s="16"/>
      <c r="E43" s="18">
        <v>14.98</v>
      </c>
      <c r="F43" s="18">
        <v>16.008620999999998</v>
      </c>
      <c r="G43" s="18">
        <v>1.0286209999999993</v>
      </c>
      <c r="H43" s="18">
        <v>0</v>
      </c>
      <c r="I43" s="18">
        <v>0</v>
      </c>
      <c r="J43" s="18">
        <v>0</v>
      </c>
      <c r="K43" s="18">
        <v>80.635000000000005</v>
      </c>
      <c r="L43" s="18">
        <v>100.57565</v>
      </c>
      <c r="M43" s="18">
        <v>19.940649999999987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80.635000000000005</v>
      </c>
      <c r="X43" s="18">
        <v>100.57565</v>
      </c>
      <c r="Y43" s="18">
        <v>19.940649999999987</v>
      </c>
    </row>
    <row r="44" spans="1:25" ht="18" customHeight="1" x14ac:dyDescent="0.25">
      <c r="A44" s="20">
        <f t="shared" si="0"/>
        <v>39</v>
      </c>
      <c r="B44" s="17" t="s">
        <v>71</v>
      </c>
      <c r="C44" s="20">
        <v>216</v>
      </c>
      <c r="D44" s="21">
        <v>0.2334</v>
      </c>
      <c r="E44" s="22">
        <v>10.41</v>
      </c>
      <c r="F44" s="22">
        <v>8.6878110893999985</v>
      </c>
      <c r="G44" s="22">
        <v>-1.7221889106000017</v>
      </c>
      <c r="H44" s="22">
        <v>4.8666666666666663</v>
      </c>
      <c r="I44" s="22">
        <v>11.778608999999999</v>
      </c>
      <c r="J44" s="22">
        <v>6.9119423333333332</v>
      </c>
      <c r="K44" s="22">
        <v>25.816800000000001</v>
      </c>
      <c r="L44" s="22">
        <v>49.242213</v>
      </c>
      <c r="M44" s="22">
        <v>23.425412999999999</v>
      </c>
      <c r="N44" s="22"/>
      <c r="O44" s="22"/>
      <c r="P44" s="22">
        <v>0</v>
      </c>
      <c r="Q44" s="22"/>
      <c r="R44" s="22"/>
      <c r="S44" s="22">
        <v>0</v>
      </c>
      <c r="T44" s="22"/>
      <c r="U44" s="22"/>
      <c r="V44" s="22">
        <v>0</v>
      </c>
      <c r="W44" s="22">
        <v>30.683466666666668</v>
      </c>
      <c r="X44" s="22">
        <v>61.020821999999995</v>
      </c>
      <c r="Y44" s="22">
        <v>30.337355333333328</v>
      </c>
    </row>
    <row r="45" spans="1:25" ht="25.5" x14ac:dyDescent="0.25">
      <c r="A45" s="20">
        <f t="shared" si="0"/>
        <v>40</v>
      </c>
      <c r="B45" s="17" t="s">
        <v>72</v>
      </c>
      <c r="C45" s="20">
        <v>1240</v>
      </c>
      <c r="D45" s="21">
        <v>4.3400000000000001E-2</v>
      </c>
      <c r="E45" s="22">
        <v>32.64</v>
      </c>
      <c r="F45" s="22">
        <v>32.571179999999998</v>
      </c>
      <c r="G45" s="22">
        <v>-6.8820000000002324E-2</v>
      </c>
      <c r="H45" s="22">
        <v>52.583333333333336</v>
      </c>
      <c r="I45" s="22">
        <v>52.380029999999998</v>
      </c>
      <c r="J45" s="22">
        <v>-0.20330333333333783</v>
      </c>
      <c r="K45" s="22">
        <v>73.44</v>
      </c>
      <c r="L45" s="22">
        <v>74.034290999999996</v>
      </c>
      <c r="M45" s="22">
        <v>0.59429099999999835</v>
      </c>
      <c r="N45" s="22"/>
      <c r="O45" s="22"/>
      <c r="P45" s="22">
        <v>0</v>
      </c>
      <c r="Q45" s="22"/>
      <c r="R45" s="22"/>
      <c r="S45" s="22">
        <v>0</v>
      </c>
      <c r="T45" s="22"/>
      <c r="U45" s="22"/>
      <c r="V45" s="22">
        <v>0</v>
      </c>
      <c r="W45" s="22">
        <v>126.02333333333334</v>
      </c>
      <c r="X45" s="22">
        <v>126.414321</v>
      </c>
      <c r="Y45" s="22">
        <v>0.39098766666666052</v>
      </c>
    </row>
    <row r="46" spans="1:25" ht="25.5" x14ac:dyDescent="0.25">
      <c r="A46" s="20">
        <f t="shared" si="0"/>
        <v>41</v>
      </c>
      <c r="B46" s="17" t="s">
        <v>73</v>
      </c>
      <c r="C46" s="20">
        <v>1600</v>
      </c>
      <c r="D46" s="21">
        <v>0.21010000000000001</v>
      </c>
      <c r="E46" s="22">
        <v>233.03</v>
      </c>
      <c r="F46" s="22">
        <v>129.12644940000001</v>
      </c>
      <c r="G46" s="22">
        <v>-103.90355059999999</v>
      </c>
      <c r="H46" s="22">
        <v>346.44166666666672</v>
      </c>
      <c r="I46" s="22">
        <v>209.82124813799999</v>
      </c>
      <c r="J46" s="22">
        <v>-136.62041852866673</v>
      </c>
      <c r="K46" s="22">
        <v>731.71420000000001</v>
      </c>
      <c r="L46" s="22">
        <v>405.457051116</v>
      </c>
      <c r="M46" s="22">
        <v>-326.257148884</v>
      </c>
      <c r="N46" s="22"/>
      <c r="O46" s="22"/>
      <c r="P46" s="22">
        <v>0</v>
      </c>
      <c r="Q46" s="22"/>
      <c r="R46" s="22"/>
      <c r="S46" s="22">
        <v>0</v>
      </c>
      <c r="T46" s="22"/>
      <c r="U46" s="22"/>
      <c r="V46" s="22">
        <v>0</v>
      </c>
      <c r="W46" s="22">
        <v>1078.1558666666667</v>
      </c>
      <c r="X46" s="22">
        <v>615.27829925399999</v>
      </c>
      <c r="Y46" s="22">
        <v>-462.87756741266674</v>
      </c>
    </row>
    <row r="47" spans="1:25" ht="18" customHeight="1" x14ac:dyDescent="0.25">
      <c r="A47" s="20">
        <f t="shared" si="0"/>
        <v>42</v>
      </c>
      <c r="B47" s="17" t="s">
        <v>90</v>
      </c>
      <c r="C47" s="20">
        <v>1040</v>
      </c>
      <c r="D47" s="21">
        <v>0.2334</v>
      </c>
      <c r="E47" s="22">
        <v>149.376</v>
      </c>
      <c r="F47" s="22">
        <v>86.036608200000003</v>
      </c>
      <c r="G47" s="22"/>
      <c r="H47" s="22">
        <v>149.29166666666669</v>
      </c>
      <c r="I47" s="22">
        <v>129.727225</v>
      </c>
      <c r="J47" s="22">
        <v>-19.564441666666681</v>
      </c>
      <c r="K47" s="22">
        <v>412.27776</v>
      </c>
      <c r="L47" s="22">
        <v>241.418723</v>
      </c>
      <c r="M47" s="22">
        <v>-170.859037</v>
      </c>
      <c r="N47" s="22"/>
      <c r="O47" s="22"/>
      <c r="P47" s="22">
        <v>0</v>
      </c>
      <c r="Q47" s="22"/>
      <c r="R47" s="22"/>
      <c r="S47" s="22">
        <v>0</v>
      </c>
      <c r="T47" s="22"/>
      <c r="U47" s="22"/>
      <c r="V47" s="22">
        <v>0</v>
      </c>
      <c r="W47" s="22">
        <v>561.56942666666669</v>
      </c>
      <c r="X47" s="22">
        <v>371.14594799999998</v>
      </c>
      <c r="Y47" s="22">
        <v>-190.42347866666671</v>
      </c>
    </row>
    <row r="48" spans="1:25" ht="18" customHeight="1" x14ac:dyDescent="0.25">
      <c r="A48" s="20">
        <f t="shared" si="0"/>
        <v>43</v>
      </c>
      <c r="B48" s="14" t="s">
        <v>74</v>
      </c>
      <c r="C48" s="15">
        <f>SUM(C44:C47)</f>
        <v>4096</v>
      </c>
      <c r="D48" s="16"/>
      <c r="E48" s="18">
        <v>425.45600000000002</v>
      </c>
      <c r="F48" s="18">
        <v>256.42204868940001</v>
      </c>
      <c r="G48" s="18">
        <v>-105.69455951059999</v>
      </c>
      <c r="H48" s="18">
        <v>553.18333333333339</v>
      </c>
      <c r="I48" s="18">
        <v>403.70711213799996</v>
      </c>
      <c r="J48" s="18">
        <v>-149.47622119533341</v>
      </c>
      <c r="K48" s="18">
        <v>1243.2487599999999</v>
      </c>
      <c r="L48" s="18">
        <v>770.15227811599993</v>
      </c>
      <c r="M48" s="18">
        <v>-473.09648188400001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1796.4320933333333</v>
      </c>
      <c r="X48" s="18">
        <v>1173.8593902540001</v>
      </c>
      <c r="Y48" s="18">
        <v>-622.57270307933345</v>
      </c>
    </row>
    <row r="49" spans="1:25" ht="18" customHeight="1" x14ac:dyDescent="0.25">
      <c r="A49" s="20">
        <f t="shared" si="0"/>
        <v>44</v>
      </c>
      <c r="B49" s="17" t="s">
        <v>75</v>
      </c>
      <c r="C49" s="20">
        <v>0</v>
      </c>
      <c r="D49" s="20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0.27903099999999997</v>
      </c>
      <c r="J49" s="22">
        <v>0.27903099999999997</v>
      </c>
      <c r="K49" s="22">
        <v>0</v>
      </c>
      <c r="L49" s="22">
        <v>0.27186399999999999</v>
      </c>
      <c r="M49" s="22">
        <v>0.27186399999999999</v>
      </c>
      <c r="N49" s="22"/>
      <c r="O49" s="22"/>
      <c r="P49" s="22">
        <v>0</v>
      </c>
      <c r="Q49" s="22"/>
      <c r="R49" s="22"/>
      <c r="S49" s="22">
        <v>0</v>
      </c>
      <c r="T49" s="22"/>
      <c r="U49" s="22"/>
      <c r="V49" s="22">
        <v>0</v>
      </c>
      <c r="W49" s="22">
        <v>0</v>
      </c>
      <c r="X49" s="22">
        <v>0.55089499999999991</v>
      </c>
      <c r="Y49" s="22">
        <v>0.55089499999999991</v>
      </c>
    </row>
    <row r="50" spans="1:25" ht="18" customHeight="1" x14ac:dyDescent="0.25">
      <c r="A50" s="20">
        <f t="shared" si="0"/>
        <v>45</v>
      </c>
      <c r="B50" s="17" t="s">
        <v>76</v>
      </c>
      <c r="C50" s="20">
        <v>0</v>
      </c>
      <c r="D50" s="20">
        <v>0</v>
      </c>
      <c r="E50" s="22">
        <v>0</v>
      </c>
      <c r="F50" s="22">
        <v>0.31420141679159969</v>
      </c>
      <c r="G50" s="22">
        <v>0.31420141679159969</v>
      </c>
      <c r="H50" s="22">
        <v>0</v>
      </c>
      <c r="I50" s="22">
        <v>0</v>
      </c>
      <c r="J50" s="22">
        <v>0</v>
      </c>
      <c r="K50" s="22">
        <v>0</v>
      </c>
      <c r="L50" s="22">
        <v>30.233950270799998</v>
      </c>
      <c r="M50" s="22">
        <v>30.233950270799998</v>
      </c>
      <c r="N50" s="22"/>
      <c r="O50" s="22"/>
      <c r="P50" s="22">
        <v>0</v>
      </c>
      <c r="Q50" s="22"/>
      <c r="R50" s="22"/>
      <c r="S50" s="22">
        <v>0</v>
      </c>
      <c r="T50" s="22"/>
      <c r="U50" s="22"/>
      <c r="V50" s="22">
        <v>0</v>
      </c>
      <c r="W50" s="22">
        <v>0</v>
      </c>
      <c r="X50" s="22">
        <v>30.233950270799998</v>
      </c>
      <c r="Y50" s="22">
        <v>30.233950270799998</v>
      </c>
    </row>
    <row r="51" spans="1:25" ht="18" customHeight="1" x14ac:dyDescent="0.25">
      <c r="A51" s="20">
        <f t="shared" si="0"/>
        <v>46</v>
      </c>
      <c r="B51" s="17" t="s">
        <v>77</v>
      </c>
      <c r="C51" s="20">
        <v>0</v>
      </c>
      <c r="D51" s="20">
        <v>0</v>
      </c>
      <c r="E51" s="22">
        <v>0</v>
      </c>
      <c r="F51" s="22">
        <v>127.76874721439999</v>
      </c>
      <c r="G51" s="22">
        <v>127.76874721439999</v>
      </c>
      <c r="H51" s="22">
        <v>0</v>
      </c>
      <c r="I51" s="22">
        <v>2.3839009199999999</v>
      </c>
      <c r="J51" s="22">
        <v>2.3839009199999999</v>
      </c>
      <c r="K51" s="22">
        <v>0</v>
      </c>
      <c r="L51" s="22">
        <v>921.16104627000016</v>
      </c>
      <c r="M51" s="22">
        <v>921.16104627000016</v>
      </c>
      <c r="N51" s="22"/>
      <c r="O51" s="22"/>
      <c r="P51" s="22">
        <v>0</v>
      </c>
      <c r="Q51" s="22"/>
      <c r="R51" s="22"/>
      <c r="S51" s="22">
        <v>0</v>
      </c>
      <c r="T51" s="22"/>
      <c r="U51" s="22"/>
      <c r="V51" s="22">
        <v>0</v>
      </c>
      <c r="W51" s="22">
        <v>0</v>
      </c>
      <c r="X51" s="22">
        <v>923.54494719000013</v>
      </c>
      <c r="Y51" s="22">
        <v>923.54494719000013</v>
      </c>
    </row>
    <row r="52" spans="1:25" ht="18" customHeight="1" x14ac:dyDescent="0.25">
      <c r="A52" s="20">
        <f t="shared" si="0"/>
        <v>47</v>
      </c>
      <c r="B52" s="19" t="s">
        <v>94</v>
      </c>
      <c r="C52" s="20">
        <v>0</v>
      </c>
      <c r="D52" s="20">
        <v>0</v>
      </c>
      <c r="E52" s="22">
        <v>0</v>
      </c>
      <c r="F52" s="22">
        <v>-44.982579000000001</v>
      </c>
      <c r="G52" s="22">
        <v>-44.982579000000001</v>
      </c>
      <c r="H52" s="22">
        <v>0</v>
      </c>
      <c r="I52" s="22">
        <v>0</v>
      </c>
      <c r="J52" s="22">
        <v>0</v>
      </c>
      <c r="K52" s="22">
        <v>0</v>
      </c>
      <c r="L52" s="22">
        <v>-204.02554799999999</v>
      </c>
      <c r="M52" s="22">
        <v>-204.02554799999999</v>
      </c>
      <c r="N52" s="22"/>
      <c r="O52" s="22"/>
      <c r="P52" s="22">
        <v>0</v>
      </c>
      <c r="Q52" s="22"/>
      <c r="R52" s="22"/>
      <c r="S52" s="22">
        <v>0</v>
      </c>
      <c r="T52" s="22"/>
      <c r="U52" s="22"/>
      <c r="V52" s="22">
        <v>0</v>
      </c>
      <c r="W52" s="22">
        <v>0</v>
      </c>
      <c r="X52" s="22">
        <v>-204.02554799999999</v>
      </c>
      <c r="Y52" s="22">
        <v>-204.02554799999999</v>
      </c>
    </row>
    <row r="53" spans="1:25" ht="18" customHeight="1" x14ac:dyDescent="0.25">
      <c r="A53" s="20">
        <f t="shared" si="0"/>
        <v>48</v>
      </c>
      <c r="B53" s="17" t="s">
        <v>78</v>
      </c>
      <c r="C53" s="20">
        <v>0</v>
      </c>
      <c r="D53" s="20">
        <v>0</v>
      </c>
      <c r="E53" s="22">
        <v>258.64</v>
      </c>
      <c r="F53" s="22">
        <v>268.13948774578512</v>
      </c>
      <c r="G53" s="22">
        <v>9.4994877457851317</v>
      </c>
      <c r="H53" s="22">
        <v>0</v>
      </c>
      <c r="I53" s="22">
        <v>0</v>
      </c>
      <c r="J53" s="22">
        <v>0</v>
      </c>
      <c r="K53" s="22">
        <v>1138.0160000000001</v>
      </c>
      <c r="L53" s="22">
        <v>1254.9294779925626</v>
      </c>
      <c r="M53" s="22">
        <v>116.91347799256255</v>
      </c>
      <c r="N53" s="22"/>
      <c r="O53" s="22"/>
      <c r="P53" s="22">
        <v>0</v>
      </c>
      <c r="Q53" s="22"/>
      <c r="R53" s="22"/>
      <c r="S53" s="22">
        <v>0</v>
      </c>
      <c r="T53" s="22"/>
      <c r="U53" s="22"/>
      <c r="V53" s="22">
        <v>0</v>
      </c>
      <c r="W53" s="22">
        <v>1138.0160000000001</v>
      </c>
      <c r="X53" s="22">
        <v>1254.9294779925626</v>
      </c>
      <c r="Y53" s="22">
        <v>116.91347799256255</v>
      </c>
    </row>
    <row r="54" spans="1:25" ht="18" customHeight="1" x14ac:dyDescent="0.25">
      <c r="A54" s="20">
        <f t="shared" si="0"/>
        <v>49</v>
      </c>
      <c r="B54" s="14" t="s">
        <v>79</v>
      </c>
      <c r="C54" s="15">
        <f>SUM(C49:C53)+C48+C43+C40+C39+C23</f>
        <v>26369.690000000002</v>
      </c>
      <c r="D54" s="15">
        <f t="shared" ref="D54:Y54" si="1">SUM(D49:D53)+D48+D43+D40+D39+D23</f>
        <v>0</v>
      </c>
      <c r="E54" s="18">
        <v>1399.5860000000002</v>
      </c>
      <c r="F54" s="18">
        <v>1355.0376332429767</v>
      </c>
      <c r="G54" s="18">
        <v>18.791025042976713</v>
      </c>
      <c r="H54" s="18">
        <v>1330.35</v>
      </c>
      <c r="I54" s="18">
        <v>1210.4889469949685</v>
      </c>
      <c r="J54" s="18">
        <v>-119.86105300503162</v>
      </c>
      <c r="K54" s="18">
        <v>4438.5284600000005</v>
      </c>
      <c r="L54" s="18">
        <v>5197.4289583117625</v>
      </c>
      <c r="M54" s="18">
        <v>758.9004983117627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5768.8784599999999</v>
      </c>
      <c r="X54" s="18">
        <v>6407.917905306731</v>
      </c>
      <c r="Y54" s="18">
        <v>639.03944530673084</v>
      </c>
    </row>
    <row r="55" spans="1:25" ht="18" customHeight="1" x14ac:dyDescent="0.25">
      <c r="A55" s="20">
        <f t="shared" si="0"/>
        <v>50</v>
      </c>
      <c r="B55" s="17" t="s">
        <v>80</v>
      </c>
      <c r="C55" s="20"/>
      <c r="D55" s="20"/>
      <c r="E55" s="22"/>
      <c r="F55" s="22"/>
      <c r="G55" s="22"/>
      <c r="H55" s="22">
        <v>580.10833333333335</v>
      </c>
      <c r="I55" s="22">
        <v>546.50469399999997</v>
      </c>
      <c r="J55" s="22">
        <v>-33.603639333333376</v>
      </c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>
        <v>580.10833333333335</v>
      </c>
      <c r="X55" s="22">
        <v>546.50469399999997</v>
      </c>
      <c r="Y55" s="22">
        <v>-33.603639333333376</v>
      </c>
    </row>
    <row r="56" spans="1:25" ht="18" customHeight="1" x14ac:dyDescent="0.25">
      <c r="A56" s="20">
        <f t="shared" si="0"/>
        <v>51</v>
      </c>
      <c r="B56" s="17" t="s">
        <v>81</v>
      </c>
      <c r="C56" s="20"/>
      <c r="D56" s="20"/>
      <c r="E56" s="22"/>
      <c r="F56" s="22"/>
      <c r="G56" s="22"/>
      <c r="H56" s="22">
        <v>7.583333333333333</v>
      </c>
      <c r="I56" s="22">
        <v>13.716129</v>
      </c>
      <c r="J56" s="22">
        <v>6.1327956666666674</v>
      </c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>
        <v>7.583333333333333</v>
      </c>
      <c r="X56" s="22">
        <v>13.716129</v>
      </c>
      <c r="Y56" s="22">
        <v>6.1327956666666674</v>
      </c>
    </row>
    <row r="57" spans="1:25" ht="18" customHeight="1" x14ac:dyDescent="0.25">
      <c r="A57" s="20">
        <f t="shared" si="0"/>
        <v>52</v>
      </c>
      <c r="B57" s="17" t="s">
        <v>82</v>
      </c>
      <c r="C57" s="20"/>
      <c r="D57" s="20"/>
      <c r="E57" s="22"/>
      <c r="F57" s="22"/>
      <c r="G57" s="22"/>
      <c r="H57" s="22">
        <v>157.83333333333334</v>
      </c>
      <c r="I57" s="22">
        <v>153.1476056994</v>
      </c>
      <c r="J57" s="22">
        <v>-4.6857276339333396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>
        <v>157.83333333333334</v>
      </c>
      <c r="X57" s="22">
        <v>153.1476056994</v>
      </c>
      <c r="Y57" s="22">
        <v>-4.6857276339333396</v>
      </c>
    </row>
    <row r="58" spans="1:25" ht="18" customHeight="1" x14ac:dyDescent="0.25">
      <c r="A58" s="20">
        <f t="shared" si="0"/>
        <v>53</v>
      </c>
      <c r="B58" s="17" t="s">
        <v>83</v>
      </c>
      <c r="C58" s="20"/>
      <c r="D58" s="20"/>
      <c r="E58" s="22"/>
      <c r="F58" s="22"/>
      <c r="G58" s="22"/>
      <c r="H58" s="22">
        <v>0.97499999999999987</v>
      </c>
      <c r="I58" s="22">
        <v>0.63117730220000001</v>
      </c>
      <c r="J58" s="22">
        <v>-0.34382269779999985</v>
      </c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>
        <v>0.97499999999999987</v>
      </c>
      <c r="X58" s="22">
        <v>0.63117730220000001</v>
      </c>
      <c r="Y58" s="22">
        <v>-0.34382269779999985</v>
      </c>
    </row>
    <row r="59" spans="1:25" ht="25.5" x14ac:dyDescent="0.25">
      <c r="A59" s="20">
        <f t="shared" si="0"/>
        <v>54</v>
      </c>
      <c r="B59" s="14" t="s">
        <v>84</v>
      </c>
      <c r="C59" s="15"/>
      <c r="D59" s="16"/>
      <c r="E59" s="18">
        <v>0</v>
      </c>
      <c r="F59" s="18">
        <v>0</v>
      </c>
      <c r="G59" s="18">
        <v>0</v>
      </c>
      <c r="H59" s="18">
        <v>746.50000000000011</v>
      </c>
      <c r="I59" s="18">
        <v>713.9996060016</v>
      </c>
      <c r="J59" s="18">
        <v>-32.50039399840005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746.50000000000011</v>
      </c>
      <c r="X59" s="18">
        <v>713.9996060016</v>
      </c>
      <c r="Y59" s="18">
        <v>-32.50039399840005</v>
      </c>
    </row>
    <row r="60" spans="1:25" ht="57.75" customHeight="1" x14ac:dyDescent="0.25">
      <c r="A60" s="20">
        <f t="shared" si="0"/>
        <v>55</v>
      </c>
      <c r="B60" s="17" t="s">
        <v>91</v>
      </c>
      <c r="C60" s="20"/>
      <c r="D60" s="2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21.75" customHeight="1" x14ac:dyDescent="0.25">
      <c r="A61" s="20">
        <f t="shared" si="0"/>
        <v>56</v>
      </c>
      <c r="B61" s="14" t="s">
        <v>85</v>
      </c>
      <c r="C61" s="15"/>
      <c r="D61" s="16"/>
      <c r="E61" s="18">
        <v>1399.5860000000002</v>
      </c>
      <c r="F61" s="18">
        <v>1355.0376332429767</v>
      </c>
      <c r="G61" s="18">
        <v>18.791025042976713</v>
      </c>
      <c r="H61" s="18">
        <v>2076.85</v>
      </c>
      <c r="I61" s="18">
        <v>1924.4885529965686</v>
      </c>
      <c r="J61" s="18">
        <v>-152.36144700343166</v>
      </c>
      <c r="K61" s="18">
        <v>4438.5284600000005</v>
      </c>
      <c r="L61" s="18">
        <v>5197.4289583117625</v>
      </c>
      <c r="M61" s="18">
        <v>758.9004983117627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6515.3784599999999</v>
      </c>
      <c r="X61" s="18">
        <v>7121.9175113083311</v>
      </c>
      <c r="Y61" s="18">
        <v>606.53905130833084</v>
      </c>
    </row>
    <row r="62" spans="1:25" ht="12.75" hidden="1" x14ac:dyDescent="0.25">
      <c r="F62" s="28">
        <f>F61-F53</f>
        <v>1086.8981454971915</v>
      </c>
      <c r="I62" s="28"/>
      <c r="L62" s="28">
        <f>[1]Sep!$X$65</f>
        <v>4.6801367771028302</v>
      </c>
      <c r="X62" s="23">
        <f>X61-X53</f>
        <v>5866.9880333157689</v>
      </c>
    </row>
    <row r="63" spans="1:25" ht="12.75" hidden="1" x14ac:dyDescent="0.25">
      <c r="F63" s="28"/>
      <c r="L63" s="28"/>
      <c r="X63" s="28"/>
    </row>
    <row r="64" spans="1:25" ht="12.75" x14ac:dyDescent="0.25"/>
    <row r="65" spans="2:3" ht="12.75" x14ac:dyDescent="0.25">
      <c r="B65" s="43" t="s">
        <v>86</v>
      </c>
      <c r="C65" s="43"/>
    </row>
    <row r="66" spans="2:3" ht="12.75" x14ac:dyDescent="0.25">
      <c r="B66" s="43"/>
      <c r="C66" s="43"/>
    </row>
  </sheetData>
  <mergeCells count="39">
    <mergeCell ref="A1:Y1"/>
    <mergeCell ref="B35:B36"/>
    <mergeCell ref="A2:Y2"/>
    <mergeCell ref="A3:A5"/>
    <mergeCell ref="B3:B5"/>
    <mergeCell ref="C3:C5"/>
    <mergeCell ref="D3:D5"/>
    <mergeCell ref="E3:G4"/>
    <mergeCell ref="H3:Y3"/>
    <mergeCell ref="H4:J4"/>
    <mergeCell ref="K4:M4"/>
    <mergeCell ref="N4:P4"/>
    <mergeCell ref="U35:U36"/>
    <mergeCell ref="J35:J36"/>
    <mergeCell ref="K35:K36"/>
    <mergeCell ref="L35:L36"/>
    <mergeCell ref="B65:C66"/>
    <mergeCell ref="O35:O36"/>
    <mergeCell ref="Q4:S4"/>
    <mergeCell ref="T4:V4"/>
    <mergeCell ref="W4:Y4"/>
    <mergeCell ref="C35:C36"/>
    <mergeCell ref="D35:D36"/>
    <mergeCell ref="E35:E36"/>
    <mergeCell ref="F35:F36"/>
    <mergeCell ref="G35:G36"/>
    <mergeCell ref="H35:H36"/>
    <mergeCell ref="I35:I36"/>
    <mergeCell ref="V35:V36"/>
    <mergeCell ref="W35:W36"/>
    <mergeCell ref="X35:X36"/>
    <mergeCell ref="Y35:Y36"/>
    <mergeCell ref="S35:S36"/>
    <mergeCell ref="T35:T36"/>
    <mergeCell ref="M35:M36"/>
    <mergeCell ref="N35:N36"/>
    <mergeCell ref="P35:P36"/>
    <mergeCell ref="Q35:Q36"/>
    <mergeCell ref="R35:R36"/>
  </mergeCells>
  <printOptions horizontalCentered="1"/>
  <pageMargins left="0" right="0" top="0.19685039370078741" bottom="0.19685039370078741" header="0" footer="0"/>
  <pageSetup paperSize="9" scale="70" fitToHeight="0" orientation="landscape" r:id="rId1"/>
  <rowBreaks count="1" manualBreakCount="1">
    <brk id="43" max="24" man="1"/>
  </rowBreaks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674B2-14D4-4C5A-9A0E-B474EC58BBD3}">
  <dimension ref="A1:Z71"/>
  <sheetViews>
    <sheetView showGridLines="0" tabSelected="1" view="pageBreakPreview" topLeftCell="A58" zoomScaleNormal="100" zoomScaleSheetLayoutView="100" workbookViewId="0">
      <selection activeCell="A58" sqref="A1:XFD1048576"/>
    </sheetView>
  </sheetViews>
  <sheetFormatPr defaultColWidth="36.5703125" defaultRowHeight="12.75" x14ac:dyDescent="0.25"/>
  <cols>
    <col min="1" max="1" width="3.7109375" style="13" customWidth="1"/>
    <col min="2" max="2" width="21.85546875" style="38" customWidth="1"/>
    <col min="3" max="3" width="8.5703125" style="13" bestFit="1" customWidth="1"/>
    <col min="4" max="4" width="8.85546875" style="36" bestFit="1" customWidth="1"/>
    <col min="5" max="6" width="7.5703125" style="13" bestFit="1" customWidth="1"/>
    <col min="7" max="7" width="9.42578125" style="13" customWidth="1"/>
    <col min="8" max="9" width="7.5703125" style="13" bestFit="1" customWidth="1"/>
    <col min="10" max="10" width="9.140625" style="13" bestFit="1" customWidth="1"/>
    <col min="11" max="12" width="8.5703125" style="13" bestFit="1" customWidth="1"/>
    <col min="13" max="13" width="9.140625" style="13" bestFit="1" customWidth="1"/>
    <col min="14" max="14" width="4.5703125" style="13" bestFit="1" customWidth="1"/>
    <col min="15" max="15" width="6.7109375" style="13" bestFit="1" customWidth="1"/>
    <col min="16" max="16" width="9.140625" style="13" bestFit="1" customWidth="1"/>
    <col min="17" max="17" width="4.5703125" style="13" bestFit="1" customWidth="1"/>
    <col min="18" max="18" width="6.7109375" style="13" bestFit="1" customWidth="1"/>
    <col min="19" max="19" width="9.5703125" style="13" bestFit="1" customWidth="1"/>
    <col min="20" max="20" width="4.5703125" style="13" bestFit="1" customWidth="1"/>
    <col min="21" max="21" width="6.7109375" style="13" bestFit="1" customWidth="1"/>
    <col min="22" max="22" width="9.140625" style="13" bestFit="1" customWidth="1"/>
    <col min="23" max="24" width="8.5703125" style="13" bestFit="1" customWidth="1"/>
    <col min="25" max="25" width="9.140625" style="13" bestFit="1" customWidth="1"/>
    <col min="26" max="26" width="3" style="13" bestFit="1" customWidth="1"/>
    <col min="27" max="16384" width="36.5703125" style="13"/>
  </cols>
  <sheetData>
    <row r="1" spans="1:26" ht="15.75" x14ac:dyDescent="0.2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ht="15.75" x14ac:dyDescent="0.25">
      <c r="A2" s="51" t="s">
        <v>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6" x14ac:dyDescent="0.25">
      <c r="A3" s="53" t="s">
        <v>104</v>
      </c>
      <c r="B3" s="54" t="s">
        <v>1</v>
      </c>
      <c r="C3" s="53" t="s">
        <v>2</v>
      </c>
      <c r="D3" s="59" t="s">
        <v>3</v>
      </c>
      <c r="E3" s="53" t="s">
        <v>4</v>
      </c>
      <c r="F3" s="53"/>
      <c r="G3" s="53"/>
      <c r="H3" s="53" t="s">
        <v>5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13">
        <v>10</v>
      </c>
    </row>
    <row r="4" spans="1:26" s="37" customFormat="1" x14ac:dyDescent="0.25">
      <c r="A4" s="53"/>
      <c r="B4" s="54"/>
      <c r="C4" s="53"/>
      <c r="D4" s="59"/>
      <c r="E4" s="53"/>
      <c r="F4" s="53"/>
      <c r="G4" s="53"/>
      <c r="H4" s="53" t="s">
        <v>6</v>
      </c>
      <c r="I4" s="53"/>
      <c r="J4" s="53"/>
      <c r="K4" s="53" t="s">
        <v>7</v>
      </c>
      <c r="L4" s="53"/>
      <c r="M4" s="53"/>
      <c r="N4" s="53" t="s">
        <v>8</v>
      </c>
      <c r="O4" s="53"/>
      <c r="P4" s="53"/>
      <c r="Q4" s="53" t="s">
        <v>9</v>
      </c>
      <c r="R4" s="53"/>
      <c r="S4" s="53"/>
      <c r="T4" s="53" t="s">
        <v>10</v>
      </c>
      <c r="U4" s="53"/>
      <c r="V4" s="53"/>
      <c r="W4" s="53" t="s">
        <v>11</v>
      </c>
      <c r="X4" s="53"/>
      <c r="Y4" s="53"/>
    </row>
    <row r="5" spans="1:26" s="37" customFormat="1" ht="25.5" x14ac:dyDescent="0.25">
      <c r="A5" s="53"/>
      <c r="B5" s="54"/>
      <c r="C5" s="53"/>
      <c r="D5" s="59"/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26</v>
      </c>
      <c r="T5" s="2" t="s">
        <v>27</v>
      </c>
      <c r="U5" s="2" t="s">
        <v>28</v>
      </c>
      <c r="V5" s="2" t="s">
        <v>29</v>
      </c>
      <c r="W5" s="2" t="s">
        <v>30</v>
      </c>
      <c r="X5" s="2" t="s">
        <v>31</v>
      </c>
      <c r="Y5" s="2" t="s">
        <v>32</v>
      </c>
    </row>
    <row r="6" spans="1:26" ht="18" customHeight="1" x14ac:dyDescent="0.25">
      <c r="A6" s="10">
        <v>1</v>
      </c>
      <c r="B6" s="4" t="s">
        <v>33</v>
      </c>
      <c r="C6" s="10">
        <v>420</v>
      </c>
      <c r="D6" s="11">
        <v>0.2334</v>
      </c>
      <c r="E6" s="12">
        <v>151.34333333333333</v>
      </c>
      <c r="F6" s="12">
        <v>115.90644</v>
      </c>
      <c r="G6" s="12">
        <v>-35.43689333333333</v>
      </c>
      <c r="H6" s="12">
        <v>138.81666666666666</v>
      </c>
      <c r="I6" s="12">
        <v>138.81270507779999</v>
      </c>
      <c r="J6" s="12">
        <v>-3.9615888666730825E-3</v>
      </c>
      <c r="K6" s="12">
        <v>505.48673333333329</v>
      </c>
      <c r="L6" s="12">
        <v>387.1275096</v>
      </c>
      <c r="M6" s="12">
        <v>-118.35922373333329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644.30340000000001</v>
      </c>
      <c r="X6" s="12">
        <v>525.94021467779999</v>
      </c>
      <c r="Y6" s="12">
        <v>-118.36318532220002</v>
      </c>
    </row>
    <row r="7" spans="1:26" ht="18" customHeight="1" x14ac:dyDescent="0.25">
      <c r="A7" s="10">
        <f>A6+1</f>
        <v>2</v>
      </c>
      <c r="B7" s="4" t="s">
        <v>34</v>
      </c>
      <c r="C7" s="10">
        <v>420</v>
      </c>
      <c r="D7" s="11">
        <v>0.2334</v>
      </c>
      <c r="E7" s="12">
        <v>151.34333333333333</v>
      </c>
      <c r="F7" s="12">
        <v>115.90644</v>
      </c>
      <c r="G7" s="12">
        <v>-35.43689333333333</v>
      </c>
      <c r="H7" s="12">
        <v>138.81666666666666</v>
      </c>
      <c r="I7" s="12">
        <v>138.81270507779999</v>
      </c>
      <c r="J7" s="12">
        <v>-3.9615888666730825E-3</v>
      </c>
      <c r="K7" s="12">
        <v>505.48673333333329</v>
      </c>
      <c r="L7" s="12">
        <v>387.1275096</v>
      </c>
      <c r="M7" s="12">
        <v>-118.35922373333329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644.30340000000001</v>
      </c>
      <c r="X7" s="12">
        <v>525.94021467779999</v>
      </c>
      <c r="Y7" s="12">
        <v>-118.36318532220002</v>
      </c>
    </row>
    <row r="8" spans="1:26" ht="18" customHeight="1" x14ac:dyDescent="0.25">
      <c r="A8" s="10">
        <f t="shared" ref="A8:A61" si="0">A7+1</f>
        <v>3</v>
      </c>
      <c r="B8" s="4" t="s">
        <v>35</v>
      </c>
      <c r="C8" s="10">
        <v>420</v>
      </c>
      <c r="D8" s="11">
        <v>0.2334</v>
      </c>
      <c r="E8" s="12">
        <v>151.34333333333333</v>
      </c>
      <c r="F8" s="12">
        <v>115.90644</v>
      </c>
      <c r="G8" s="12">
        <v>-35.43689333333333</v>
      </c>
      <c r="H8" s="12">
        <v>138.81666666666666</v>
      </c>
      <c r="I8" s="12">
        <v>138.81270507779999</v>
      </c>
      <c r="J8" s="12">
        <v>-3.9615888666730825E-3</v>
      </c>
      <c r="K8" s="12">
        <v>505.48673333333329</v>
      </c>
      <c r="L8" s="12">
        <v>387.1275096</v>
      </c>
      <c r="M8" s="12">
        <v>-118.35922373333329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644.30340000000001</v>
      </c>
      <c r="X8" s="12">
        <v>525.94021467779999</v>
      </c>
      <c r="Y8" s="12">
        <v>-118.36318532220002</v>
      </c>
    </row>
    <row r="9" spans="1:26" ht="18" customHeight="1" x14ac:dyDescent="0.25">
      <c r="A9" s="10">
        <f t="shared" si="0"/>
        <v>4</v>
      </c>
      <c r="B9" s="4" t="s">
        <v>36</v>
      </c>
      <c r="C9" s="10">
        <v>500</v>
      </c>
      <c r="D9" s="11">
        <v>0.2334</v>
      </c>
      <c r="E9" s="12">
        <v>198.84</v>
      </c>
      <c r="F9" s="12">
        <v>151.0311561</v>
      </c>
      <c r="G9" s="12">
        <v>-47.808843899999999</v>
      </c>
      <c r="H9" s="12">
        <v>167.27499999999998</v>
      </c>
      <c r="I9" s="12">
        <v>167.26610976660001</v>
      </c>
      <c r="J9" s="12">
        <v>-8.8902333999669736E-3</v>
      </c>
      <c r="K9" s="12">
        <v>626.346</v>
      </c>
      <c r="L9" s="12">
        <v>475.74814171500003</v>
      </c>
      <c r="M9" s="12">
        <v>-150.59785828499997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793.62099999999998</v>
      </c>
      <c r="X9" s="12">
        <v>643.01425148160001</v>
      </c>
      <c r="Y9" s="12">
        <v>-150.60674851839997</v>
      </c>
    </row>
    <row r="10" spans="1:26" ht="18" customHeight="1" x14ac:dyDescent="0.25">
      <c r="A10" s="10">
        <f t="shared" si="0"/>
        <v>5</v>
      </c>
      <c r="B10" s="4" t="s">
        <v>37</v>
      </c>
      <c r="C10" s="10">
        <v>420</v>
      </c>
      <c r="D10" s="11">
        <v>0.2334</v>
      </c>
      <c r="E10" s="12">
        <v>151.34</v>
      </c>
      <c r="F10" s="12">
        <v>101.29370946</v>
      </c>
      <c r="G10" s="12">
        <v>-50.046290540000001</v>
      </c>
      <c r="H10" s="12">
        <v>157.02500000000001</v>
      </c>
      <c r="I10" s="12">
        <v>157.03735499999999</v>
      </c>
      <c r="J10" s="12">
        <v>1.2354999999985239E-2</v>
      </c>
      <c r="K10" s="12">
        <v>584.17239999999993</v>
      </c>
      <c r="L10" s="12">
        <v>390.99371851559999</v>
      </c>
      <c r="M10" s="12">
        <v>-193.17868148439993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741.1973999999999</v>
      </c>
      <c r="X10" s="12">
        <v>548.03107351559993</v>
      </c>
      <c r="Y10" s="12">
        <v>-193.16632648439997</v>
      </c>
    </row>
    <row r="11" spans="1:26" ht="18" customHeight="1" x14ac:dyDescent="0.25">
      <c r="A11" s="10">
        <f t="shared" si="0"/>
        <v>6</v>
      </c>
      <c r="B11" s="4" t="s">
        <v>38</v>
      </c>
      <c r="C11" s="10">
        <v>420</v>
      </c>
      <c r="D11" s="11">
        <v>0.2334</v>
      </c>
      <c r="E11" s="12">
        <v>164.77</v>
      </c>
      <c r="F11" s="12">
        <v>147.10009325999999</v>
      </c>
      <c r="G11" s="12">
        <v>-17.669906740000016</v>
      </c>
      <c r="H11" s="12">
        <v>153.97500000000002</v>
      </c>
      <c r="I11" s="12">
        <v>153.98564953319999</v>
      </c>
      <c r="J11" s="12">
        <v>1.0649533199966754E-2</v>
      </c>
      <c r="K11" s="12">
        <v>636.01220000000001</v>
      </c>
      <c r="L11" s="12">
        <v>567.80635998360003</v>
      </c>
      <c r="M11" s="12">
        <v>-68.205840016399975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789.98720000000003</v>
      </c>
      <c r="X11" s="12">
        <v>721.79200951680002</v>
      </c>
      <c r="Y11" s="12">
        <v>-68.195190483200008</v>
      </c>
    </row>
    <row r="12" spans="1:26" ht="18" customHeight="1" x14ac:dyDescent="0.25">
      <c r="A12" s="10">
        <f t="shared" si="0"/>
        <v>7</v>
      </c>
      <c r="B12" s="4" t="s">
        <v>39</v>
      </c>
      <c r="C12" s="10">
        <v>210</v>
      </c>
      <c r="D12" s="11">
        <v>0.2334</v>
      </c>
      <c r="E12" s="12">
        <v>68.95</v>
      </c>
      <c r="F12" s="12">
        <v>68.829356579999995</v>
      </c>
      <c r="G12" s="12">
        <v>-0.1206434200000075</v>
      </c>
      <c r="H12" s="12">
        <v>99.5</v>
      </c>
      <c r="I12" s="12">
        <v>99.510090233400007</v>
      </c>
      <c r="J12" s="12">
        <v>1.0090233400006809E-2</v>
      </c>
      <c r="K12" s="12">
        <v>266.14699999999999</v>
      </c>
      <c r="L12" s="12">
        <v>265.68131639879999</v>
      </c>
      <c r="M12" s="12">
        <v>-0.46568360119999852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365.64699999999999</v>
      </c>
      <c r="X12" s="12">
        <v>365.19140663220003</v>
      </c>
      <c r="Y12" s="12">
        <v>-0.45559336779996329</v>
      </c>
    </row>
    <row r="13" spans="1:26" ht="18" customHeight="1" x14ac:dyDescent="0.25">
      <c r="A13" s="10">
        <f t="shared" si="0"/>
        <v>8</v>
      </c>
      <c r="B13" s="4" t="s">
        <v>40</v>
      </c>
      <c r="C13" s="10">
        <v>600</v>
      </c>
      <c r="D13" s="11">
        <v>0.2334</v>
      </c>
      <c r="E13" s="12">
        <v>257.21000000000004</v>
      </c>
      <c r="F13" s="12">
        <v>96.861466799999988</v>
      </c>
      <c r="G13" s="12">
        <v>-160.34853320000005</v>
      </c>
      <c r="H13" s="12">
        <v>439.09999999999991</v>
      </c>
      <c r="I13" s="12">
        <v>183.68208174883617</v>
      </c>
      <c r="J13" s="12">
        <v>-255.41791825116374</v>
      </c>
      <c r="K13" s="12">
        <v>941.3886</v>
      </c>
      <c r="L13" s="12">
        <v>354.26939224800003</v>
      </c>
      <c r="M13" s="12">
        <v>-587.11920775199997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1380.4885999999999</v>
      </c>
      <c r="X13" s="12">
        <v>537.95147399683617</v>
      </c>
      <c r="Y13" s="12">
        <v>-842.53712600316373</v>
      </c>
    </row>
    <row r="14" spans="1:26" ht="18" customHeight="1" x14ac:dyDescent="0.25">
      <c r="A14" s="10">
        <f t="shared" si="0"/>
        <v>9</v>
      </c>
      <c r="B14" s="1" t="s">
        <v>41</v>
      </c>
      <c r="C14" s="2">
        <f>SUM(C6:C13)</f>
        <v>3410</v>
      </c>
      <c r="D14" s="3"/>
      <c r="E14" s="5">
        <v>1295.1400000000001</v>
      </c>
      <c r="F14" s="5">
        <v>912.83510219999994</v>
      </c>
      <c r="G14" s="5">
        <v>-382.30489780000005</v>
      </c>
      <c r="H14" s="5">
        <v>1433.3249999999998</v>
      </c>
      <c r="I14" s="5">
        <v>1177.919401515436</v>
      </c>
      <c r="J14" s="5">
        <v>-255.40559848456377</v>
      </c>
      <c r="K14" s="5">
        <v>4570.5263999999997</v>
      </c>
      <c r="L14" s="5">
        <v>3215.8814576610002</v>
      </c>
      <c r="M14" s="5">
        <v>-1354.6449423389997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6003.8513999999996</v>
      </c>
      <c r="X14" s="5">
        <v>4393.8008591764365</v>
      </c>
      <c r="Y14" s="5">
        <v>-1610.0505408235636</v>
      </c>
    </row>
    <row r="15" spans="1:26" ht="18" customHeight="1" x14ac:dyDescent="0.25">
      <c r="A15" s="10">
        <f t="shared" si="0"/>
        <v>10</v>
      </c>
      <c r="B15" s="4" t="s">
        <v>42</v>
      </c>
      <c r="C15" s="10">
        <v>770</v>
      </c>
      <c r="D15" s="11">
        <v>0.2334</v>
      </c>
      <c r="E15" s="12">
        <v>120.78</v>
      </c>
      <c r="F15" s="12">
        <v>234.13519832999998</v>
      </c>
      <c r="G15" s="12">
        <v>113.35519832999998</v>
      </c>
      <c r="H15" s="12">
        <v>132.625</v>
      </c>
      <c r="I15" s="12">
        <v>132.63538500000001</v>
      </c>
      <c r="J15" s="12">
        <v>1.0385000000013633E-2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132.625</v>
      </c>
      <c r="X15" s="12">
        <v>132.63538500000001</v>
      </c>
      <c r="Y15" s="12">
        <v>1.0385000000013633E-2</v>
      </c>
    </row>
    <row r="16" spans="1:26" ht="18" customHeight="1" x14ac:dyDescent="0.25">
      <c r="A16" s="10">
        <f t="shared" si="0"/>
        <v>11</v>
      </c>
      <c r="B16" s="4" t="s">
        <v>43</v>
      </c>
      <c r="C16" s="10">
        <v>90</v>
      </c>
      <c r="D16" s="11">
        <v>0.2334</v>
      </c>
      <c r="E16" s="12">
        <v>7.15</v>
      </c>
      <c r="F16" s="12">
        <v>18.0890335524</v>
      </c>
      <c r="G16" s="12">
        <v>10.9390335524</v>
      </c>
      <c r="H16" s="12">
        <v>15.224999999999998</v>
      </c>
      <c r="I16" s="12">
        <v>15.223515233400001</v>
      </c>
      <c r="J16" s="12">
        <v>-1.4847665999973003E-3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15.224999999999998</v>
      </c>
      <c r="X16" s="12">
        <v>15.223515233400001</v>
      </c>
      <c r="Y16" s="12">
        <v>-1.4847665999973003E-3</v>
      </c>
    </row>
    <row r="17" spans="1:25" ht="18" customHeight="1" x14ac:dyDescent="0.25">
      <c r="A17" s="10">
        <f t="shared" si="0"/>
        <v>12</v>
      </c>
      <c r="B17" s="4" t="s">
        <v>44</v>
      </c>
      <c r="C17" s="10">
        <v>50</v>
      </c>
      <c r="D17" s="11">
        <v>0.2334</v>
      </c>
      <c r="E17" s="12">
        <v>5.83</v>
      </c>
      <c r="F17" s="12">
        <v>4.2118430399999998</v>
      </c>
      <c r="G17" s="12">
        <v>-1.6181569600000003</v>
      </c>
      <c r="H17" s="12">
        <v>29.225000000000001</v>
      </c>
      <c r="I17" s="12">
        <v>29.233350000000002</v>
      </c>
      <c r="J17" s="12">
        <v>8.3500000000000796E-3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29.225000000000001</v>
      </c>
      <c r="X17" s="12">
        <v>29.233350000000002</v>
      </c>
      <c r="Y17" s="12">
        <v>8.3500000000000796E-3</v>
      </c>
    </row>
    <row r="18" spans="1:25" ht="18" customHeight="1" x14ac:dyDescent="0.25">
      <c r="A18" s="10">
        <f t="shared" si="0"/>
        <v>13</v>
      </c>
      <c r="B18" s="4" t="s">
        <v>45</v>
      </c>
      <c r="C18" s="10">
        <v>725</v>
      </c>
      <c r="D18" s="11">
        <v>0.2334</v>
      </c>
      <c r="E18" s="12">
        <v>91.06</v>
      </c>
      <c r="F18" s="12">
        <v>93.876630433200006</v>
      </c>
      <c r="G18" s="12">
        <v>2.8166304332000038</v>
      </c>
      <c r="H18" s="12">
        <v>142.64999999999998</v>
      </c>
      <c r="I18" s="12">
        <v>142.6599152334</v>
      </c>
      <c r="J18" s="12">
        <v>9.9152334000223163E-3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142.64999999999998</v>
      </c>
      <c r="X18" s="12">
        <v>142.6599152334</v>
      </c>
      <c r="Y18" s="12">
        <v>9.9152334000223163E-3</v>
      </c>
    </row>
    <row r="19" spans="1:25" ht="18" customHeight="1" x14ac:dyDescent="0.25">
      <c r="A19" s="10">
        <f t="shared" si="0"/>
        <v>14</v>
      </c>
      <c r="B19" s="4" t="s">
        <v>46</v>
      </c>
      <c r="C19" s="10">
        <v>20</v>
      </c>
      <c r="D19" s="11">
        <v>0.2334</v>
      </c>
      <c r="E19" s="12">
        <v>0.36</v>
      </c>
      <c r="F19" s="12">
        <v>1.0613921015999999</v>
      </c>
      <c r="G19" s="12">
        <v>0.70139210159999987</v>
      </c>
      <c r="H19" s="12">
        <v>7.9000000000000012</v>
      </c>
      <c r="I19" s="12">
        <v>7.8889195331999993</v>
      </c>
      <c r="J19" s="12">
        <v>-1.1080466800001965E-2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7.9000000000000012</v>
      </c>
      <c r="X19" s="12">
        <v>7.8889195331999993</v>
      </c>
      <c r="Y19" s="12">
        <v>-1.1080466800001965E-2</v>
      </c>
    </row>
    <row r="20" spans="1:25" ht="18" customHeight="1" x14ac:dyDescent="0.25">
      <c r="A20" s="10">
        <f t="shared" si="0"/>
        <v>15</v>
      </c>
      <c r="B20" s="4" t="s">
        <v>47</v>
      </c>
      <c r="C20" s="10">
        <v>1</v>
      </c>
      <c r="D20" s="11">
        <v>0.2334</v>
      </c>
      <c r="E20" s="12">
        <v>0.24</v>
      </c>
      <c r="F20" s="12">
        <v>0.13077402000000002</v>
      </c>
      <c r="G20" s="12">
        <v>-0.10922597999999997</v>
      </c>
      <c r="H20" s="12">
        <v>1.0499999999999998</v>
      </c>
      <c r="I20" s="12">
        <v>1.0619702333999999</v>
      </c>
      <c r="J20" s="12">
        <v>1.197023340000003E-2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1.0499999999999998</v>
      </c>
      <c r="X20" s="12">
        <v>1.0619702333999999</v>
      </c>
      <c r="Y20" s="12">
        <v>1.197023340000003E-2</v>
      </c>
    </row>
    <row r="21" spans="1:25" ht="18" customHeight="1" x14ac:dyDescent="0.25">
      <c r="A21" s="10">
        <f t="shared" si="0"/>
        <v>16</v>
      </c>
      <c r="B21" s="1" t="s">
        <v>48</v>
      </c>
      <c r="C21" s="2">
        <f>SUM(C15:C20)</f>
        <v>1656</v>
      </c>
      <c r="D21" s="3"/>
      <c r="E21" s="5">
        <v>225.42000000000004</v>
      </c>
      <c r="F21" s="5">
        <v>351.50487147719997</v>
      </c>
      <c r="G21" s="5">
        <v>126.08487147719998</v>
      </c>
      <c r="H21" s="5">
        <v>328.67499999999995</v>
      </c>
      <c r="I21" s="5">
        <v>328.70305523340005</v>
      </c>
      <c r="J21" s="5">
        <v>2.8055233400036794E-2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328.67499999999995</v>
      </c>
      <c r="X21" s="5">
        <v>328.70305523340005</v>
      </c>
      <c r="Y21" s="5">
        <v>2.8055233400036794E-2</v>
      </c>
    </row>
    <row r="22" spans="1:25" ht="25.5" x14ac:dyDescent="0.25">
      <c r="A22" s="10">
        <f t="shared" si="0"/>
        <v>17</v>
      </c>
      <c r="B22" s="4" t="s">
        <v>49</v>
      </c>
      <c r="C22" s="10">
        <v>141.6</v>
      </c>
      <c r="D22" s="11">
        <v>0.2334</v>
      </c>
      <c r="E22" s="12">
        <v>34.370000000000005</v>
      </c>
      <c r="F22" s="12">
        <v>30.912662999999998</v>
      </c>
      <c r="G22" s="12">
        <v>-3.4573370000000061</v>
      </c>
      <c r="H22" s="12">
        <v>37.799999999999997</v>
      </c>
      <c r="I22" s="12">
        <v>37.793295000000001</v>
      </c>
      <c r="J22" s="12">
        <v>-6.7049999999966303E-3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37.799999999999997</v>
      </c>
      <c r="X22" s="12">
        <v>37.793295000000001</v>
      </c>
      <c r="Y22" s="12">
        <v>-6.7049999999966303E-3</v>
      </c>
    </row>
    <row r="23" spans="1:25" ht="18" customHeight="1" x14ac:dyDescent="0.25">
      <c r="A23" s="10">
        <f t="shared" si="0"/>
        <v>18</v>
      </c>
      <c r="B23" s="1" t="s">
        <v>50</v>
      </c>
      <c r="C23" s="2">
        <f>C22+C21+C14</f>
        <v>5207.6000000000004</v>
      </c>
      <c r="D23" s="3"/>
      <c r="E23" s="5">
        <v>1554.9300000000003</v>
      </c>
      <c r="F23" s="5">
        <v>1295.2526366771999</v>
      </c>
      <c r="G23" s="5">
        <v>-259.67736332280009</v>
      </c>
      <c r="H23" s="5">
        <v>1799.7999999999997</v>
      </c>
      <c r="I23" s="5">
        <v>1544.4157517488361</v>
      </c>
      <c r="J23" s="5">
        <v>-255.38424825116374</v>
      </c>
      <c r="K23" s="5">
        <v>4570.5263999999997</v>
      </c>
      <c r="L23" s="5">
        <v>3215.8814576610002</v>
      </c>
      <c r="M23" s="5">
        <v>-1354.6449423389997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6370.3263999999999</v>
      </c>
      <c r="X23" s="5">
        <v>4760.2972094098368</v>
      </c>
      <c r="Y23" s="5">
        <v>-1610.0291905901636</v>
      </c>
    </row>
    <row r="24" spans="1:25" ht="25.5" x14ac:dyDescent="0.25">
      <c r="A24" s="10">
        <f t="shared" si="0"/>
        <v>19</v>
      </c>
      <c r="B24" s="6" t="s">
        <v>51</v>
      </c>
      <c r="C24" s="10">
        <v>2100</v>
      </c>
      <c r="D24" s="11">
        <v>3.2000000000000001E-2</v>
      </c>
      <c r="E24" s="12">
        <v>108.03</v>
      </c>
      <c r="F24" s="12">
        <v>136.1652485978</v>
      </c>
      <c r="G24" s="12">
        <v>28.1352485978</v>
      </c>
      <c r="H24" s="12">
        <v>81.075000000000003</v>
      </c>
      <c r="I24" s="12">
        <v>83.9680328468</v>
      </c>
      <c r="J24" s="12">
        <v>2.8930328467999971</v>
      </c>
      <c r="K24" s="12">
        <v>283.03860000000003</v>
      </c>
      <c r="L24" s="12">
        <v>676.4351350188</v>
      </c>
      <c r="M24" s="12">
        <v>393.39653501879997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364.11360000000002</v>
      </c>
      <c r="X24" s="12">
        <v>760.40316786560004</v>
      </c>
      <c r="Y24" s="12">
        <v>396.28956786560002</v>
      </c>
    </row>
    <row r="25" spans="1:25" ht="25.5" x14ac:dyDescent="0.25">
      <c r="A25" s="10">
        <f t="shared" si="0"/>
        <v>20</v>
      </c>
      <c r="B25" s="6" t="s">
        <v>52</v>
      </c>
      <c r="C25" s="10">
        <v>1000</v>
      </c>
      <c r="D25" s="11">
        <v>0.1076</v>
      </c>
      <c r="E25" s="12">
        <v>194.7</v>
      </c>
      <c r="F25" s="12">
        <v>195.485585077</v>
      </c>
      <c r="G25" s="12">
        <v>0.78558507700000746</v>
      </c>
      <c r="H25" s="12">
        <v>177.85000000000002</v>
      </c>
      <c r="I25" s="12">
        <v>175.7278894284</v>
      </c>
      <c r="J25" s="12">
        <v>-2.1221105716000181</v>
      </c>
      <c r="K25" s="12">
        <v>584.1</v>
      </c>
      <c r="L25" s="12">
        <v>923.87003345840003</v>
      </c>
      <c r="M25" s="12">
        <v>339.77003345840001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761.95</v>
      </c>
      <c r="X25" s="12">
        <v>1099.5979228868</v>
      </c>
      <c r="Y25" s="12">
        <v>337.64792288679996</v>
      </c>
    </row>
    <row r="26" spans="1:25" ht="25.5" x14ac:dyDescent="0.25">
      <c r="A26" s="10">
        <f t="shared" si="0"/>
        <v>21</v>
      </c>
      <c r="B26" s="6" t="s">
        <v>53</v>
      </c>
      <c r="C26" s="10">
        <v>1000</v>
      </c>
      <c r="D26" s="11">
        <v>4.9000000000000002E-2</v>
      </c>
      <c r="E26" s="12">
        <v>88.17</v>
      </c>
      <c r="F26" s="12">
        <v>76.03640278040001</v>
      </c>
      <c r="G26" s="12">
        <v>-12.133597219599991</v>
      </c>
      <c r="H26" s="12">
        <v>126.97500000000001</v>
      </c>
      <c r="I26" s="12">
        <v>139.74090799999999</v>
      </c>
      <c r="J26" s="12">
        <v>12.765907999999982</v>
      </c>
      <c r="K26" s="12">
        <v>265.39170000000001</v>
      </c>
      <c r="L26" s="12">
        <v>360.29301987240001</v>
      </c>
      <c r="M26" s="12">
        <v>94.901319872399995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392.36670000000004</v>
      </c>
      <c r="X26" s="12">
        <v>500.0339278724</v>
      </c>
      <c r="Y26" s="12">
        <v>107.66722787239996</v>
      </c>
    </row>
    <row r="27" spans="1:25" ht="18" customHeight="1" x14ac:dyDescent="0.25">
      <c r="A27" s="10">
        <f t="shared" si="0"/>
        <v>22</v>
      </c>
      <c r="B27" s="6" t="s">
        <v>54</v>
      </c>
      <c r="C27" s="10">
        <v>2000</v>
      </c>
      <c r="D27" s="11">
        <v>2.1000000000000001E-2</v>
      </c>
      <c r="E27" s="12">
        <v>59.38</v>
      </c>
      <c r="F27" s="12">
        <v>79.159308006799989</v>
      </c>
      <c r="G27" s="12">
        <v>19.779308006799987</v>
      </c>
      <c r="H27" s="12">
        <v>51.2</v>
      </c>
      <c r="I27" s="12">
        <v>57.709004625999995</v>
      </c>
      <c r="J27" s="12">
        <v>6.5090046259999923</v>
      </c>
      <c r="K27" s="12">
        <v>102.72740000000002</v>
      </c>
      <c r="L27" s="12">
        <v>183.73933058419999</v>
      </c>
      <c r="M27" s="12">
        <v>81.011930584199973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153.92740000000003</v>
      </c>
      <c r="X27" s="12">
        <v>241.44833521019999</v>
      </c>
      <c r="Y27" s="12">
        <v>87.520935210199951</v>
      </c>
    </row>
    <row r="28" spans="1:25" ht="25.5" x14ac:dyDescent="0.25">
      <c r="A28" s="10">
        <f t="shared" si="0"/>
        <v>23</v>
      </c>
      <c r="B28" s="6" t="s">
        <v>55</v>
      </c>
      <c r="C28" s="10">
        <v>500</v>
      </c>
      <c r="D28" s="11">
        <v>3.3700000000000001E-2</v>
      </c>
      <c r="E28" s="12">
        <v>27.869999999999997</v>
      </c>
      <c r="F28" s="12">
        <v>18.850103951600001</v>
      </c>
      <c r="G28" s="12">
        <v>-9.0198960483999961</v>
      </c>
      <c r="H28" s="12">
        <v>23.55</v>
      </c>
      <c r="I28" s="12">
        <v>14.641799000000001</v>
      </c>
      <c r="J28" s="12">
        <v>-8.908201</v>
      </c>
      <c r="K28" s="12">
        <v>71.904600000000002</v>
      </c>
      <c r="L28" s="12">
        <v>95.859696514600003</v>
      </c>
      <c r="M28" s="12">
        <v>23.955096514600001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95.454599999999999</v>
      </c>
      <c r="X28" s="12">
        <v>110.50149551460001</v>
      </c>
      <c r="Y28" s="12">
        <v>15.04689551460001</v>
      </c>
    </row>
    <row r="29" spans="1:25" ht="18" customHeight="1" x14ac:dyDescent="0.25">
      <c r="A29" s="10">
        <f t="shared" si="0"/>
        <v>24</v>
      </c>
      <c r="B29" s="6" t="s">
        <v>56</v>
      </c>
      <c r="C29" s="10">
        <v>2400</v>
      </c>
      <c r="D29" s="11">
        <v>2.3800000000000002E-2</v>
      </c>
      <c r="E29" s="12">
        <v>0</v>
      </c>
      <c r="F29" s="12">
        <v>98.455226723799996</v>
      </c>
      <c r="G29" s="12">
        <v>98.455226723799996</v>
      </c>
      <c r="H29" s="12">
        <v>0</v>
      </c>
      <c r="I29" s="12">
        <v>180.7506946</v>
      </c>
      <c r="J29" s="12">
        <v>180.7506946</v>
      </c>
      <c r="K29" s="12">
        <v>0</v>
      </c>
      <c r="L29" s="12">
        <v>625.7570319578</v>
      </c>
      <c r="M29" s="12">
        <v>625.7570319578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806.50772655779997</v>
      </c>
      <c r="Y29" s="12">
        <v>806.50772655779997</v>
      </c>
    </row>
    <row r="30" spans="1:25" ht="25.5" x14ac:dyDescent="0.25">
      <c r="A30" s="10">
        <f t="shared" si="0"/>
        <v>25</v>
      </c>
      <c r="B30" s="6" t="s">
        <v>57</v>
      </c>
      <c r="C30" s="10"/>
      <c r="D30" s="11"/>
      <c r="E30" s="12">
        <v>0</v>
      </c>
      <c r="F30" s="12">
        <v>0</v>
      </c>
      <c r="G30" s="12">
        <v>0</v>
      </c>
      <c r="H30" s="12">
        <v>0</v>
      </c>
      <c r="I30" s="12">
        <v>-0.98678699999999997</v>
      </c>
      <c r="J30" s="12">
        <v>-0.98678699999999997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-0.98678699999999997</v>
      </c>
      <c r="Y30" s="12">
        <v>-0.98678699999999997</v>
      </c>
    </row>
    <row r="31" spans="1:25" ht="18" customHeight="1" x14ac:dyDescent="0.25">
      <c r="A31" s="10">
        <f t="shared" si="0"/>
        <v>26</v>
      </c>
      <c r="B31" s="6" t="s">
        <v>58</v>
      </c>
      <c r="C31" s="10">
        <v>1500</v>
      </c>
      <c r="D31" s="11">
        <v>1.34E-2</v>
      </c>
      <c r="E31" s="12">
        <v>0</v>
      </c>
      <c r="F31" s="12">
        <v>28.412644</v>
      </c>
      <c r="G31" s="12">
        <v>28.412644</v>
      </c>
      <c r="H31" s="12">
        <v>0</v>
      </c>
      <c r="I31" s="12">
        <v>73.169004000000001</v>
      </c>
      <c r="J31" s="12">
        <v>73.169004000000001</v>
      </c>
      <c r="K31" s="12">
        <v>0</v>
      </c>
      <c r="L31" s="12">
        <v>107.45039199999999</v>
      </c>
      <c r="M31" s="12">
        <v>107.45039199999999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180.61939599999999</v>
      </c>
      <c r="Y31" s="12">
        <v>180.61939599999999</v>
      </c>
    </row>
    <row r="32" spans="1:25" ht="18" customHeight="1" x14ac:dyDescent="0.25">
      <c r="A32" s="10">
        <f t="shared" si="0"/>
        <v>27</v>
      </c>
      <c r="B32" s="6" t="s">
        <v>59</v>
      </c>
      <c r="C32" s="10">
        <v>630</v>
      </c>
      <c r="D32" s="11">
        <v>1.7299999999999999E-2</v>
      </c>
      <c r="E32" s="12">
        <v>8</v>
      </c>
      <c r="F32" s="12">
        <v>9.9499780000000015</v>
      </c>
      <c r="G32" s="12">
        <v>1.9499780000000015</v>
      </c>
      <c r="H32" s="12">
        <v>12.975000000000001</v>
      </c>
      <c r="I32" s="12">
        <v>6.8977740000000001</v>
      </c>
      <c r="J32" s="12">
        <v>-6.0772260000000013</v>
      </c>
      <c r="K32" s="12">
        <v>20.96</v>
      </c>
      <c r="L32" s="12">
        <v>27.604185999999999</v>
      </c>
      <c r="M32" s="12">
        <v>6.6441859999999977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33.935000000000002</v>
      </c>
      <c r="X32" s="12">
        <v>34.501959999999997</v>
      </c>
      <c r="Y32" s="12">
        <v>0.56695999999999458</v>
      </c>
    </row>
    <row r="33" spans="1:25" ht="18" customHeight="1" x14ac:dyDescent="0.25">
      <c r="A33" s="10">
        <f t="shared" si="0"/>
        <v>28</v>
      </c>
      <c r="B33" s="6" t="s">
        <v>60</v>
      </c>
      <c r="C33" s="10">
        <v>840</v>
      </c>
      <c r="D33" s="11">
        <v>2.3800000000000002E-2</v>
      </c>
      <c r="E33" s="12">
        <v>21.23</v>
      </c>
      <c r="F33" s="12">
        <v>32.302804999999999</v>
      </c>
      <c r="G33" s="12">
        <v>11.072804999999999</v>
      </c>
      <c r="H33" s="12">
        <v>24.624999999999996</v>
      </c>
      <c r="I33" s="12">
        <v>23.771139999999999</v>
      </c>
      <c r="J33" s="12">
        <v>-0.8538599999999974</v>
      </c>
      <c r="K33" s="12">
        <v>56.047200000000004</v>
      </c>
      <c r="L33" s="12">
        <v>89.479696999999987</v>
      </c>
      <c r="M33" s="12">
        <v>33.432496999999984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80.672200000000004</v>
      </c>
      <c r="X33" s="12">
        <v>113.25083699999999</v>
      </c>
      <c r="Y33" s="12">
        <v>32.578636999999986</v>
      </c>
    </row>
    <row r="34" spans="1:25" ht="18" customHeight="1" x14ac:dyDescent="0.25">
      <c r="A34" s="10">
        <f t="shared" si="0"/>
        <v>29</v>
      </c>
      <c r="B34" s="6" t="s">
        <v>61</v>
      </c>
      <c r="C34" s="10">
        <v>440</v>
      </c>
      <c r="D34" s="11">
        <v>9.5999999999999992E-3</v>
      </c>
      <c r="E34" s="12">
        <v>2.78</v>
      </c>
      <c r="F34" s="12">
        <v>3.5515504688000004</v>
      </c>
      <c r="G34" s="12">
        <v>0.77155046880000056</v>
      </c>
      <c r="H34" s="12">
        <v>1.5249999999999999</v>
      </c>
      <c r="I34" s="12">
        <v>0</v>
      </c>
      <c r="J34" s="12">
        <v>-1.5249999999999999</v>
      </c>
      <c r="K34" s="12">
        <v>7.5616000000000003</v>
      </c>
      <c r="L34" s="12">
        <v>9.3439190285999985</v>
      </c>
      <c r="M34" s="12">
        <v>1.7823190285999981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9.0866000000000007</v>
      </c>
      <c r="X34" s="12">
        <v>9.3439190285999985</v>
      </c>
      <c r="Y34" s="12">
        <v>0.25731902859999778</v>
      </c>
    </row>
    <row r="35" spans="1:25" ht="18" customHeight="1" x14ac:dyDescent="0.25">
      <c r="A35" s="10">
        <f t="shared" si="0"/>
        <v>30</v>
      </c>
      <c r="B35" s="6" t="s">
        <v>62</v>
      </c>
      <c r="C35" s="56">
        <v>880</v>
      </c>
      <c r="D35" s="57">
        <v>3.0300000000000001E-2</v>
      </c>
      <c r="E35" s="58">
        <v>47.58</v>
      </c>
      <c r="F35" s="58">
        <v>50.657842735199999</v>
      </c>
      <c r="G35" s="52">
        <v>3.0778427352000008</v>
      </c>
      <c r="H35" s="52">
        <v>2.0250000000000004</v>
      </c>
      <c r="I35" s="52">
        <v>0</v>
      </c>
      <c r="J35" s="52">
        <v>-2.0250000000000004</v>
      </c>
      <c r="K35" s="52">
        <v>174.61859999999999</v>
      </c>
      <c r="L35" s="52">
        <v>177.4183429428</v>
      </c>
      <c r="M35" s="52">
        <v>2.7997429428000089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176.64359999999999</v>
      </c>
      <c r="X35" s="52">
        <v>177.4183429428</v>
      </c>
      <c r="Y35" s="52">
        <v>0.77474294280000322</v>
      </c>
    </row>
    <row r="36" spans="1:25" ht="18" customHeight="1" x14ac:dyDescent="0.25">
      <c r="A36" s="10">
        <f t="shared" si="0"/>
        <v>31</v>
      </c>
      <c r="B36" s="6" t="s">
        <v>63</v>
      </c>
      <c r="C36" s="56"/>
      <c r="D36" s="57"/>
      <c r="E36" s="58">
        <v>0</v>
      </c>
      <c r="F36" s="58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</row>
    <row r="37" spans="1:25" ht="38.25" x14ac:dyDescent="0.25">
      <c r="A37" s="10">
        <f t="shared" si="0"/>
        <v>32</v>
      </c>
      <c r="B37" s="6" t="s">
        <v>107</v>
      </c>
      <c r="C37" s="10">
        <v>1000</v>
      </c>
      <c r="D37" s="11">
        <v>2.8299999999999999E-2</v>
      </c>
      <c r="E37" s="12">
        <v>0</v>
      </c>
      <c r="F37" s="12">
        <v>37.944941999999998</v>
      </c>
      <c r="G37" s="12">
        <v>37.944941999999998</v>
      </c>
      <c r="H37" s="12">
        <v>0</v>
      </c>
      <c r="I37" s="12">
        <v>77.299909</v>
      </c>
      <c r="J37" s="12">
        <v>77.299909</v>
      </c>
      <c r="K37" s="12">
        <v>0</v>
      </c>
      <c r="L37" s="12">
        <v>161.87416200000001</v>
      </c>
      <c r="M37" s="12">
        <v>161.87416200000001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239.17407100000003</v>
      </c>
      <c r="Y37" s="12">
        <v>239.17407100000003</v>
      </c>
    </row>
    <row r="38" spans="1:25" ht="18" customHeight="1" x14ac:dyDescent="0.25">
      <c r="A38" s="10">
        <f t="shared" si="0"/>
        <v>33</v>
      </c>
      <c r="B38" s="6" t="s">
        <v>65</v>
      </c>
      <c r="C38" s="10">
        <v>1000</v>
      </c>
      <c r="D38" s="11">
        <v>1.23E-2</v>
      </c>
      <c r="E38" s="12">
        <v>0</v>
      </c>
      <c r="F38" s="12">
        <v>22.371364999999997</v>
      </c>
      <c r="G38" s="12">
        <v>22.371364999999997</v>
      </c>
      <c r="H38" s="12">
        <v>0</v>
      </c>
      <c r="I38" s="12">
        <v>38.938040000000001</v>
      </c>
      <c r="J38" s="12">
        <v>38.938040000000001</v>
      </c>
      <c r="K38" s="12">
        <v>0</v>
      </c>
      <c r="L38" s="12">
        <v>49.770988000000003</v>
      </c>
      <c r="M38" s="12">
        <v>49.770988000000003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88.709028000000004</v>
      </c>
      <c r="Y38" s="12">
        <v>88.709028000000004</v>
      </c>
    </row>
    <row r="39" spans="1:25" ht="18" customHeight="1" x14ac:dyDescent="0.25">
      <c r="A39" s="10">
        <f t="shared" si="0"/>
        <v>34</v>
      </c>
      <c r="B39" s="1" t="s">
        <v>66</v>
      </c>
      <c r="C39" s="2">
        <f>SUM(C24:C38)</f>
        <v>15290</v>
      </c>
      <c r="D39" s="3"/>
      <c r="E39" s="5">
        <v>557.74</v>
      </c>
      <c r="F39" s="5">
        <v>789.34300234139994</v>
      </c>
      <c r="G39" s="5">
        <v>231.60300234139999</v>
      </c>
      <c r="H39" s="5">
        <v>501.8</v>
      </c>
      <c r="I39" s="5">
        <v>871.62740850119985</v>
      </c>
      <c r="J39" s="5">
        <v>369.82740850119995</v>
      </c>
      <c r="K39" s="5">
        <v>1566.3497</v>
      </c>
      <c r="L39" s="5">
        <v>3488.8959343776</v>
      </c>
      <c r="M39" s="5">
        <v>1922.5462343775998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2068.1496999999999</v>
      </c>
      <c r="X39" s="5">
        <v>4360.5233428788006</v>
      </c>
      <c r="Y39" s="5">
        <v>2292.3736428788002</v>
      </c>
    </row>
    <row r="40" spans="1:25" ht="18" customHeight="1" x14ac:dyDescent="0.25">
      <c r="A40" s="10">
        <f t="shared" si="0"/>
        <v>35</v>
      </c>
      <c r="B40" s="6" t="s">
        <v>67</v>
      </c>
      <c r="C40" s="10"/>
      <c r="D40" s="11"/>
      <c r="E40" s="12">
        <v>18.57</v>
      </c>
      <c r="F40" s="12">
        <v>10.733007000000001</v>
      </c>
      <c r="G40" s="12">
        <v>-7.8369929999999997</v>
      </c>
      <c r="H40" s="12">
        <v>29.9</v>
      </c>
      <c r="I40" s="12">
        <v>19.051929999999999</v>
      </c>
      <c r="J40" s="12">
        <v>-10.84807</v>
      </c>
      <c r="K40" s="12">
        <v>53.4816</v>
      </c>
      <c r="L40" s="12">
        <v>60.245490000000004</v>
      </c>
      <c r="M40" s="12">
        <v>6.7638900000000035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83.381599999999992</v>
      </c>
      <c r="X40" s="12">
        <v>79.297420000000002</v>
      </c>
      <c r="Y40" s="12">
        <v>-4.0841799999999893</v>
      </c>
    </row>
    <row r="41" spans="1:25" ht="18" customHeight="1" x14ac:dyDescent="0.25">
      <c r="A41" s="10">
        <f t="shared" si="0"/>
        <v>36</v>
      </c>
      <c r="B41" s="6" t="s">
        <v>68</v>
      </c>
      <c r="C41" s="10">
        <v>309.66000000000003</v>
      </c>
      <c r="D41" s="11">
        <v>0.29780000000000001</v>
      </c>
      <c r="E41" s="12">
        <v>39.26</v>
      </c>
      <c r="F41" s="12">
        <v>36.818344816</v>
      </c>
      <c r="G41" s="12">
        <v>-2.4416551839999983</v>
      </c>
      <c r="H41" s="12">
        <v>0</v>
      </c>
      <c r="I41" s="12">
        <v>0</v>
      </c>
      <c r="J41" s="12">
        <v>0</v>
      </c>
      <c r="K41" s="12">
        <v>221.81900000000002</v>
      </c>
      <c r="L41" s="12">
        <v>225.10202517159999</v>
      </c>
      <c r="M41" s="12">
        <v>3.2830251715999736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221.81900000000002</v>
      </c>
      <c r="X41" s="12">
        <v>225.10202517159999</v>
      </c>
      <c r="Y41" s="12">
        <v>3.2830251715999736</v>
      </c>
    </row>
    <row r="42" spans="1:25" ht="18" customHeight="1" x14ac:dyDescent="0.25">
      <c r="A42" s="10">
        <f t="shared" si="0"/>
        <v>37</v>
      </c>
      <c r="B42" s="6" t="s">
        <v>69</v>
      </c>
      <c r="C42" s="10">
        <v>1466.43</v>
      </c>
      <c r="D42" s="11">
        <v>1.9099999999999999E-2</v>
      </c>
      <c r="E42" s="12">
        <v>9.48</v>
      </c>
      <c r="F42" s="12">
        <v>9.2615700000000007</v>
      </c>
      <c r="G42" s="12">
        <v>-0.21842999999999968</v>
      </c>
      <c r="H42" s="12">
        <v>0</v>
      </c>
      <c r="I42" s="12">
        <v>0</v>
      </c>
      <c r="J42" s="12">
        <v>0</v>
      </c>
      <c r="K42" s="12">
        <v>42.66</v>
      </c>
      <c r="L42" s="12">
        <v>66.625969999999995</v>
      </c>
      <c r="M42" s="12">
        <v>23.965969999999999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42.66</v>
      </c>
      <c r="X42" s="12">
        <v>66.625969999999995</v>
      </c>
      <c r="Y42" s="12">
        <v>23.965969999999999</v>
      </c>
    </row>
    <row r="43" spans="1:25" ht="18" customHeight="1" x14ac:dyDescent="0.25">
      <c r="A43" s="10">
        <f t="shared" si="0"/>
        <v>38</v>
      </c>
      <c r="B43" s="7" t="s">
        <v>70</v>
      </c>
      <c r="C43" s="2">
        <f>SUM(C41:C42)</f>
        <v>1776.0900000000001</v>
      </c>
      <c r="D43" s="3"/>
      <c r="E43" s="5">
        <v>48.739999999999995</v>
      </c>
      <c r="F43" s="5">
        <v>46.079914815999999</v>
      </c>
      <c r="G43" s="5">
        <v>-2.6600851839999979</v>
      </c>
      <c r="H43" s="5">
        <v>0</v>
      </c>
      <c r="I43" s="5">
        <v>0</v>
      </c>
      <c r="J43" s="5">
        <v>0</v>
      </c>
      <c r="K43" s="5">
        <v>264.47900000000004</v>
      </c>
      <c r="L43" s="5">
        <v>291.72799517160001</v>
      </c>
      <c r="M43" s="5">
        <v>27.248995171599972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264.47900000000004</v>
      </c>
      <c r="X43" s="5">
        <v>291.72799517160001</v>
      </c>
      <c r="Y43" s="5">
        <v>27.248995171599972</v>
      </c>
    </row>
    <row r="44" spans="1:25" ht="18" customHeight="1" x14ac:dyDescent="0.25">
      <c r="A44" s="10">
        <f t="shared" si="0"/>
        <v>39</v>
      </c>
      <c r="B44" s="6" t="s">
        <v>71</v>
      </c>
      <c r="C44" s="10">
        <v>216</v>
      </c>
      <c r="D44" s="11">
        <v>0.2334</v>
      </c>
      <c r="E44" s="12">
        <v>16.25</v>
      </c>
      <c r="F44" s="12">
        <v>22.602130406999997</v>
      </c>
      <c r="G44" s="12">
        <v>6.3521304069999971</v>
      </c>
      <c r="H44" s="12">
        <v>14.599999999999998</v>
      </c>
      <c r="I44" s="12">
        <v>24.351457849799999</v>
      </c>
      <c r="J44" s="12">
        <v>9.7514578498000013</v>
      </c>
      <c r="K44" s="12">
        <v>40.299999999999997</v>
      </c>
      <c r="L44" s="12">
        <v>130.14141987599999</v>
      </c>
      <c r="M44" s="12">
        <v>89.841419875999989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54.899999999999991</v>
      </c>
      <c r="X44" s="12">
        <v>154.49287772579999</v>
      </c>
      <c r="Y44" s="12">
        <v>99.592877725799994</v>
      </c>
    </row>
    <row r="45" spans="1:25" ht="25.5" x14ac:dyDescent="0.25">
      <c r="A45" s="10">
        <f t="shared" si="0"/>
        <v>40</v>
      </c>
      <c r="B45" s="6" t="s">
        <v>72</v>
      </c>
      <c r="C45" s="10">
        <v>1240</v>
      </c>
      <c r="D45" s="11">
        <v>4.3400000000000001E-2</v>
      </c>
      <c r="E45" s="12">
        <v>97.92</v>
      </c>
      <c r="F45" s="12">
        <v>104.834202</v>
      </c>
      <c r="G45" s="12">
        <v>6.9142020000000031</v>
      </c>
      <c r="H45" s="12">
        <v>157.75</v>
      </c>
      <c r="I45" s="12">
        <v>164.46818400000001</v>
      </c>
      <c r="J45" s="12">
        <v>6.7181840000000079</v>
      </c>
      <c r="K45" s="12">
        <v>220.32</v>
      </c>
      <c r="L45" s="12">
        <v>237.89233000000002</v>
      </c>
      <c r="M45" s="12">
        <v>17.572330000000022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378.07</v>
      </c>
      <c r="X45" s="12">
        <v>402.36051400000002</v>
      </c>
      <c r="Y45" s="12">
        <v>24.29051400000003</v>
      </c>
    </row>
    <row r="46" spans="1:25" ht="25.5" x14ac:dyDescent="0.25">
      <c r="A46" s="10">
        <f t="shared" si="0"/>
        <v>41</v>
      </c>
      <c r="B46" s="6" t="s">
        <v>73</v>
      </c>
      <c r="C46" s="10">
        <v>1600</v>
      </c>
      <c r="D46" s="11">
        <v>0.21010000000000001</v>
      </c>
      <c r="E46" s="12">
        <v>714.63</v>
      </c>
      <c r="F46" s="12">
        <v>375.26332079999997</v>
      </c>
      <c r="G46" s="12">
        <v>-339.36667920000002</v>
      </c>
      <c r="H46" s="12">
        <v>1039.3250000000003</v>
      </c>
      <c r="I46" s="12">
        <v>597.91719362160006</v>
      </c>
      <c r="J46" s="12">
        <v>-441.40780637840021</v>
      </c>
      <c r="K46" s="12">
        <v>2243.9382000000001</v>
      </c>
      <c r="L46" s="12">
        <v>1178.324493312</v>
      </c>
      <c r="M46" s="12">
        <v>-1065.6137066880001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3283.2632000000003</v>
      </c>
      <c r="X46" s="12">
        <v>1776.2416869336</v>
      </c>
      <c r="Y46" s="12">
        <v>-1507.0215130664003</v>
      </c>
    </row>
    <row r="47" spans="1:25" ht="18" customHeight="1" x14ac:dyDescent="0.25">
      <c r="A47" s="10">
        <f t="shared" si="0"/>
        <v>42</v>
      </c>
      <c r="B47" s="6" t="s">
        <v>90</v>
      </c>
      <c r="C47" s="10">
        <v>1040</v>
      </c>
      <c r="D47" s="11">
        <v>0.2334</v>
      </c>
      <c r="E47" s="12">
        <v>401.91480000000001</v>
      </c>
      <c r="F47" s="12">
        <v>273.06586340000001</v>
      </c>
      <c r="G47" s="12">
        <v>-128.8489366</v>
      </c>
      <c r="H47" s="12">
        <v>447.87500000000006</v>
      </c>
      <c r="I47" s="12">
        <v>375.41195100000004</v>
      </c>
      <c r="J47" s="12">
        <v>-72.463049000000012</v>
      </c>
      <c r="K47" s="12">
        <v>1109.284848</v>
      </c>
      <c r="L47" s="12">
        <v>762.15380400000004</v>
      </c>
      <c r="M47" s="12">
        <v>-347.13104399999997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1557.159848</v>
      </c>
      <c r="X47" s="12">
        <v>1137.5657550000001</v>
      </c>
      <c r="Y47" s="12">
        <v>-419.59409299999993</v>
      </c>
    </row>
    <row r="48" spans="1:25" ht="18" customHeight="1" x14ac:dyDescent="0.25">
      <c r="A48" s="10">
        <f t="shared" si="0"/>
        <v>43</v>
      </c>
      <c r="B48" s="7" t="s">
        <v>74</v>
      </c>
      <c r="C48" s="2">
        <f>SUM(C44:C47)</f>
        <v>4096</v>
      </c>
      <c r="D48" s="3"/>
      <c r="E48" s="5">
        <v>1230.7148</v>
      </c>
      <c r="F48" s="5">
        <v>775.765516607</v>
      </c>
      <c r="G48" s="5">
        <v>-454.94928339300003</v>
      </c>
      <c r="H48" s="5">
        <v>1659.5500000000002</v>
      </c>
      <c r="I48" s="5">
        <v>1162.1487864714002</v>
      </c>
      <c r="J48" s="5">
        <v>-497.40121352860024</v>
      </c>
      <c r="K48" s="5">
        <v>3613.8430479999997</v>
      </c>
      <c r="L48" s="5">
        <v>2308.512047188</v>
      </c>
      <c r="M48" s="5">
        <v>-1305.3310008120002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5273.3930479999999</v>
      </c>
      <c r="X48" s="5">
        <v>3470.6608336594004</v>
      </c>
      <c r="Y48" s="5">
        <v>-1802.7322143406002</v>
      </c>
    </row>
    <row r="49" spans="1:25" ht="18" customHeight="1" x14ac:dyDescent="0.25">
      <c r="A49" s="10">
        <f t="shared" si="0"/>
        <v>44</v>
      </c>
      <c r="B49" s="4" t="s">
        <v>75</v>
      </c>
      <c r="C49" s="10"/>
      <c r="D49" s="11"/>
      <c r="E49" s="12">
        <v>0</v>
      </c>
      <c r="F49" s="12">
        <v>0</v>
      </c>
      <c r="G49" s="12">
        <v>0</v>
      </c>
      <c r="H49" s="12">
        <v>0</v>
      </c>
      <c r="I49" s="12">
        <v>0.92314499999999988</v>
      </c>
      <c r="J49" s="12">
        <v>0.92314499999999988</v>
      </c>
      <c r="K49" s="12">
        <v>0</v>
      </c>
      <c r="L49" s="12">
        <v>0.55323900000000004</v>
      </c>
      <c r="M49" s="12">
        <v>0.55323900000000004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1.4763839999999999</v>
      </c>
      <c r="Y49" s="12">
        <v>1.4763839999999999</v>
      </c>
    </row>
    <row r="50" spans="1:25" ht="18" customHeight="1" x14ac:dyDescent="0.25">
      <c r="A50" s="10">
        <f t="shared" si="0"/>
        <v>45</v>
      </c>
      <c r="B50" s="4" t="s">
        <v>76</v>
      </c>
      <c r="C50" s="10"/>
      <c r="D50" s="11"/>
      <c r="E50" s="12">
        <v>0</v>
      </c>
      <c r="F50" s="12">
        <v>4.7862327753773997</v>
      </c>
      <c r="G50" s="12">
        <v>4.7862327753773997</v>
      </c>
      <c r="H50" s="12">
        <v>0</v>
      </c>
      <c r="I50" s="12">
        <v>0</v>
      </c>
      <c r="J50" s="12">
        <v>0</v>
      </c>
      <c r="K50" s="12">
        <v>0</v>
      </c>
      <c r="L50" s="12">
        <v>115.655317938</v>
      </c>
      <c r="M50" s="12">
        <v>115.655317938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115.655317938</v>
      </c>
      <c r="Y50" s="12">
        <v>115.655317938</v>
      </c>
    </row>
    <row r="51" spans="1:25" ht="18" customHeight="1" x14ac:dyDescent="0.25">
      <c r="A51" s="10">
        <f t="shared" si="0"/>
        <v>46</v>
      </c>
      <c r="B51" s="4" t="s">
        <v>77</v>
      </c>
      <c r="C51" s="10"/>
      <c r="D51" s="11"/>
      <c r="E51" s="12">
        <v>0</v>
      </c>
      <c r="F51" s="12">
        <v>340.2216140484</v>
      </c>
      <c r="G51" s="12">
        <v>340.2216140484</v>
      </c>
      <c r="H51" s="12">
        <v>0</v>
      </c>
      <c r="I51" s="12">
        <v>15.507235339800001</v>
      </c>
      <c r="J51" s="12">
        <v>15.507235339800001</v>
      </c>
      <c r="K51" s="12">
        <v>0</v>
      </c>
      <c r="L51" s="12">
        <v>2198.3108142700003</v>
      </c>
      <c r="M51" s="12">
        <v>2198.3108142700003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2213.8180496098003</v>
      </c>
      <c r="Y51" s="12">
        <v>2213.8180496098003</v>
      </c>
    </row>
    <row r="52" spans="1:25" ht="18" customHeight="1" x14ac:dyDescent="0.25">
      <c r="A52" s="10">
        <f t="shared" si="0"/>
        <v>47</v>
      </c>
      <c r="B52" s="4" t="s">
        <v>94</v>
      </c>
      <c r="C52" s="10"/>
      <c r="D52" s="11"/>
      <c r="E52" s="12">
        <v>0</v>
      </c>
      <c r="F52" s="12">
        <v>-183.16280799999998</v>
      </c>
      <c r="G52" s="12">
        <v>-183.16280799999998</v>
      </c>
      <c r="H52" s="12">
        <v>0</v>
      </c>
      <c r="I52" s="12">
        <v>0</v>
      </c>
      <c r="J52" s="12">
        <v>0</v>
      </c>
      <c r="K52" s="12">
        <v>0</v>
      </c>
      <c r="L52" s="12">
        <v>-746.68525899999997</v>
      </c>
      <c r="M52" s="12">
        <v>-746.68525899999997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-746.68525899999997</v>
      </c>
      <c r="Y52" s="12">
        <v>-746.68525899999997</v>
      </c>
    </row>
    <row r="53" spans="1:25" ht="18" customHeight="1" x14ac:dyDescent="0.25">
      <c r="A53" s="10">
        <f t="shared" si="0"/>
        <v>48</v>
      </c>
      <c r="B53" s="4" t="s">
        <v>78</v>
      </c>
      <c r="C53" s="10"/>
      <c r="D53" s="11"/>
      <c r="E53" s="12">
        <v>808.12</v>
      </c>
      <c r="F53" s="12">
        <v>820.38929335002751</v>
      </c>
      <c r="G53" s="12">
        <v>12.26929335002751</v>
      </c>
      <c r="H53" s="12">
        <v>0</v>
      </c>
      <c r="I53" s="12">
        <v>0</v>
      </c>
      <c r="J53" s="12">
        <v>0</v>
      </c>
      <c r="K53" s="12">
        <v>3555.7280000000005</v>
      </c>
      <c r="L53" s="12">
        <v>3813.6123001592559</v>
      </c>
      <c r="M53" s="12">
        <v>257.88430015925542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3555.7280000000005</v>
      </c>
      <c r="X53" s="12">
        <v>3813.6123001592559</v>
      </c>
      <c r="Y53" s="12">
        <v>257.88430015925542</v>
      </c>
    </row>
    <row r="54" spans="1:25" ht="18" customHeight="1" x14ac:dyDescent="0.25">
      <c r="A54" s="10">
        <f t="shared" si="0"/>
        <v>49</v>
      </c>
      <c r="B54" s="7" t="s">
        <v>79</v>
      </c>
      <c r="C54" s="8">
        <f>SUM(C49:C53)+C48+C43+C40+C39+C23</f>
        <v>26369.690000000002</v>
      </c>
      <c r="D54" s="8">
        <f t="shared" ref="D54:Y54" si="1">SUM(D49:D53)+D48+D43+D40+D39+D23</f>
        <v>0</v>
      </c>
      <c r="E54" s="9">
        <v>4218.8148000000001</v>
      </c>
      <c r="F54" s="9">
        <v>3899.4084096154047</v>
      </c>
      <c r="G54" s="9">
        <v>-319.40639038459523</v>
      </c>
      <c r="H54" s="9">
        <v>3991.05</v>
      </c>
      <c r="I54" s="9">
        <v>3613.6742570612364</v>
      </c>
      <c r="J54" s="9">
        <v>-377.37574293876401</v>
      </c>
      <c r="K54" s="9">
        <v>13624.407748000001</v>
      </c>
      <c r="L54" s="9">
        <v>14746.709336765458</v>
      </c>
      <c r="M54" s="9">
        <v>1122.3015887654558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17615.457748000001</v>
      </c>
      <c r="X54" s="9">
        <v>18360.383593826693</v>
      </c>
      <c r="Y54" s="9">
        <v>744.92584582669224</v>
      </c>
    </row>
    <row r="55" spans="1:25" ht="18" customHeight="1" x14ac:dyDescent="0.25">
      <c r="A55" s="10">
        <f t="shared" si="0"/>
        <v>50</v>
      </c>
      <c r="B55" s="4" t="s">
        <v>80</v>
      </c>
      <c r="C55" s="10"/>
      <c r="D55" s="11"/>
      <c r="E55" s="12">
        <v>0</v>
      </c>
      <c r="F55" s="12">
        <v>0</v>
      </c>
      <c r="G55" s="12">
        <v>0</v>
      </c>
      <c r="H55" s="12">
        <v>1740.325</v>
      </c>
      <c r="I55" s="12">
        <v>1573.1247719999999</v>
      </c>
      <c r="J55" s="12">
        <v>-167.20022800000015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1740.325</v>
      </c>
      <c r="X55" s="12">
        <v>1573.1247719999999</v>
      </c>
      <c r="Y55" s="12">
        <v>-167.20022800000015</v>
      </c>
    </row>
    <row r="56" spans="1:25" ht="18" customHeight="1" x14ac:dyDescent="0.25">
      <c r="A56" s="10">
        <f t="shared" si="0"/>
        <v>51</v>
      </c>
      <c r="B56" s="4" t="s">
        <v>81</v>
      </c>
      <c r="C56" s="10"/>
      <c r="D56" s="11"/>
      <c r="E56" s="12">
        <v>0</v>
      </c>
      <c r="F56" s="12">
        <v>0</v>
      </c>
      <c r="G56" s="12">
        <v>0</v>
      </c>
      <c r="H56" s="12">
        <v>22.75</v>
      </c>
      <c r="I56" s="12">
        <v>26.373876000000003</v>
      </c>
      <c r="J56" s="12">
        <v>3.6238760000000028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22.75</v>
      </c>
      <c r="X56" s="12">
        <v>26.373876000000003</v>
      </c>
      <c r="Y56" s="12">
        <v>3.6238760000000028</v>
      </c>
    </row>
    <row r="57" spans="1:25" ht="18" customHeight="1" x14ac:dyDescent="0.25">
      <c r="A57" s="10">
        <f t="shared" si="0"/>
        <v>52</v>
      </c>
      <c r="B57" s="4" t="s">
        <v>82</v>
      </c>
      <c r="C57" s="10"/>
      <c r="D57" s="11"/>
      <c r="E57" s="12">
        <v>0</v>
      </c>
      <c r="F57" s="12">
        <v>0</v>
      </c>
      <c r="G57" s="12">
        <v>0</v>
      </c>
      <c r="H57" s="12">
        <v>473.5</v>
      </c>
      <c r="I57" s="12">
        <v>313.13195925060006</v>
      </c>
      <c r="J57" s="12">
        <v>-160.36804074939994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473.5</v>
      </c>
      <c r="X57" s="12">
        <v>313.13195925060006</v>
      </c>
      <c r="Y57" s="12">
        <v>-160.36804074939994</v>
      </c>
    </row>
    <row r="58" spans="1:25" ht="18" customHeight="1" x14ac:dyDescent="0.25">
      <c r="A58" s="10">
        <f t="shared" si="0"/>
        <v>53</v>
      </c>
      <c r="B58" s="4" t="s">
        <v>83</v>
      </c>
      <c r="C58" s="10"/>
      <c r="D58" s="11"/>
      <c r="E58" s="12">
        <v>0</v>
      </c>
      <c r="F58" s="12">
        <v>0</v>
      </c>
      <c r="G58" s="12">
        <v>0</v>
      </c>
      <c r="H58" s="12">
        <v>2.9249999999999998</v>
      </c>
      <c r="I58" s="12">
        <v>1.8917096040000001</v>
      </c>
      <c r="J58" s="12">
        <v>-1.0332903959999997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2.9249999999999998</v>
      </c>
      <c r="X58" s="12">
        <v>1.8917096040000001</v>
      </c>
      <c r="Y58" s="12">
        <v>-1.0332903959999997</v>
      </c>
    </row>
    <row r="59" spans="1:25" ht="38.25" x14ac:dyDescent="0.25">
      <c r="A59" s="10">
        <f t="shared" si="0"/>
        <v>54</v>
      </c>
      <c r="B59" s="1" t="s">
        <v>84</v>
      </c>
      <c r="C59" s="2"/>
      <c r="D59" s="3"/>
      <c r="E59" s="5">
        <v>0</v>
      </c>
      <c r="F59" s="5">
        <v>0</v>
      </c>
      <c r="G59" s="5">
        <v>0</v>
      </c>
      <c r="H59" s="5">
        <v>2239.5</v>
      </c>
      <c r="I59" s="5">
        <v>1914.5223168545999</v>
      </c>
      <c r="J59" s="5">
        <v>-324.97768314540008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2239.5</v>
      </c>
      <c r="X59" s="5">
        <v>1914.5223168545999</v>
      </c>
      <c r="Y59" s="5">
        <v>-324.97768314540008</v>
      </c>
    </row>
    <row r="60" spans="1:25" ht="63.75" x14ac:dyDescent="0.25">
      <c r="A60" s="10">
        <f t="shared" si="0"/>
        <v>55</v>
      </c>
      <c r="B60" s="4" t="s">
        <v>91</v>
      </c>
      <c r="C60" s="10"/>
      <c r="D60" s="11"/>
      <c r="E60" s="12">
        <v>0</v>
      </c>
      <c r="F60" s="12">
        <v>-5.4715590000000001</v>
      </c>
      <c r="G60" s="12">
        <v>-5.4715590000000001</v>
      </c>
      <c r="H60" s="12">
        <v>0</v>
      </c>
      <c r="I60" s="12">
        <v>5.8625412178000209</v>
      </c>
      <c r="J60" s="12">
        <v>5.8625412178000209</v>
      </c>
      <c r="K60" s="12">
        <v>0</v>
      </c>
      <c r="L60" s="12">
        <v>-373.85580269992215</v>
      </c>
      <c r="M60" s="12">
        <v>-373.85580269992215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-367.99326148212214</v>
      </c>
      <c r="Y60" s="12">
        <v>-367.99326148212214</v>
      </c>
    </row>
    <row r="61" spans="1:25" ht="25.5" x14ac:dyDescent="0.25">
      <c r="A61" s="10">
        <f t="shared" si="0"/>
        <v>56</v>
      </c>
      <c r="B61" s="1" t="s">
        <v>85</v>
      </c>
      <c r="C61" s="2"/>
      <c r="D61" s="3"/>
      <c r="E61" s="5">
        <v>4218.8148000000001</v>
      </c>
      <c r="F61" s="5">
        <v>3893.9368506154046</v>
      </c>
      <c r="G61" s="5">
        <v>-324.87794938459524</v>
      </c>
      <c r="H61" s="5">
        <v>6230.55</v>
      </c>
      <c r="I61" s="5">
        <v>5534.0591151336366</v>
      </c>
      <c r="J61" s="5">
        <v>-696.49088486636401</v>
      </c>
      <c r="K61" s="5">
        <v>13624.407748000001</v>
      </c>
      <c r="L61" s="5">
        <v>14372.853534065536</v>
      </c>
      <c r="M61" s="5">
        <v>748.44578606553364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19854.957748000001</v>
      </c>
      <c r="X61" s="5">
        <v>19906.91264919917</v>
      </c>
      <c r="Y61" s="5">
        <v>51.954901199170081</v>
      </c>
    </row>
    <row r="62" spans="1:25" hidden="1" x14ac:dyDescent="0.25">
      <c r="F62" s="39"/>
    </row>
    <row r="63" spans="1:25" hidden="1" x14ac:dyDescent="0.25"/>
    <row r="64" spans="1:25" ht="13.5" thickBot="1" x14ac:dyDescent="0.3"/>
    <row r="65" spans="2:25" ht="25.5" customHeight="1" x14ac:dyDescent="0.25">
      <c r="B65" s="55" t="s">
        <v>86</v>
      </c>
      <c r="C65" s="55"/>
      <c r="P65" s="62" t="s">
        <v>96</v>
      </c>
      <c r="Q65" s="63"/>
      <c r="R65" s="63"/>
      <c r="S65" s="63"/>
      <c r="T65" s="63"/>
      <c r="U65" s="63"/>
      <c r="V65" s="63"/>
      <c r="W65" s="63"/>
      <c r="X65" s="30" t="s">
        <v>97</v>
      </c>
      <c r="Y65" s="31">
        <f>X61/F61</f>
        <v>5.1122844085293897</v>
      </c>
    </row>
    <row r="66" spans="2:25" ht="25.5" customHeight="1" x14ac:dyDescent="0.25">
      <c r="B66" s="55"/>
      <c r="C66" s="55"/>
      <c r="P66" s="64" t="s">
        <v>98</v>
      </c>
      <c r="Q66" s="65"/>
      <c r="R66" s="65"/>
      <c r="S66" s="65"/>
      <c r="T66" s="65"/>
      <c r="U66" s="65"/>
      <c r="V66" s="65"/>
      <c r="W66" s="65"/>
      <c r="X66" s="37" t="s">
        <v>97</v>
      </c>
      <c r="Y66" s="32">
        <f>W61/E61</f>
        <v>4.7062880664967803</v>
      </c>
    </row>
    <row r="67" spans="2:25" ht="18" customHeight="1" x14ac:dyDescent="0.25">
      <c r="P67" s="64" t="s">
        <v>102</v>
      </c>
      <c r="Q67" s="65"/>
      <c r="R67" s="65"/>
      <c r="S67" s="65"/>
      <c r="T67" s="65"/>
      <c r="U67" s="65"/>
      <c r="V67" s="65"/>
      <c r="W67" s="65"/>
      <c r="X67" s="37" t="s">
        <v>97</v>
      </c>
      <c r="Y67" s="33">
        <v>0.1142</v>
      </c>
    </row>
    <row r="68" spans="2:25" ht="18" customHeight="1" x14ac:dyDescent="0.25">
      <c r="P68" s="64" t="s">
        <v>99</v>
      </c>
      <c r="Q68" s="65"/>
      <c r="R68" s="65"/>
      <c r="S68" s="65"/>
      <c r="T68" s="65"/>
      <c r="U68" s="65"/>
      <c r="V68" s="65"/>
      <c r="W68" s="65"/>
      <c r="X68" s="37" t="s">
        <v>97</v>
      </c>
      <c r="Y68" s="33">
        <v>0.109</v>
      </c>
    </row>
    <row r="69" spans="2:25" ht="18" customHeight="1" x14ac:dyDescent="0.25">
      <c r="P69" s="64" t="s">
        <v>100</v>
      </c>
      <c r="Q69" s="65"/>
      <c r="R69" s="65"/>
      <c r="S69" s="65"/>
      <c r="T69" s="65"/>
      <c r="U69" s="65"/>
      <c r="V69" s="65"/>
      <c r="W69" s="65"/>
      <c r="X69" s="37" t="s">
        <v>97</v>
      </c>
      <c r="Y69" s="33">
        <f>Y68</f>
        <v>0.109</v>
      </c>
    </row>
    <row r="70" spans="2:25" ht="18" customHeight="1" thickBot="1" x14ac:dyDescent="0.3">
      <c r="P70" s="60" t="s">
        <v>101</v>
      </c>
      <c r="Q70" s="61"/>
      <c r="R70" s="61"/>
      <c r="S70" s="61"/>
      <c r="T70" s="61"/>
      <c r="U70" s="61"/>
      <c r="V70" s="61"/>
      <c r="W70" s="61"/>
      <c r="X70" s="34" t="s">
        <v>97</v>
      </c>
      <c r="Y70" s="35">
        <f>(Y65-Y66)/(100%-Y69)</f>
        <v>0.45566368353828213</v>
      </c>
    </row>
    <row r="71" spans="2:25" x14ac:dyDescent="0.25">
      <c r="W71" s="40"/>
      <c r="X71" s="40"/>
      <c r="Y71" s="40"/>
    </row>
  </sheetData>
  <mergeCells count="44">
    <mergeCell ref="P70:W70"/>
    <mergeCell ref="P65:W65"/>
    <mergeCell ref="P66:W66"/>
    <mergeCell ref="P67:W67"/>
    <mergeCell ref="P68:W68"/>
    <mergeCell ref="P69:W69"/>
    <mergeCell ref="D3:D5"/>
    <mergeCell ref="E3:G4"/>
    <mergeCell ref="H3:Y3"/>
    <mergeCell ref="H4:J4"/>
    <mergeCell ref="K4:M4"/>
    <mergeCell ref="N4:P4"/>
    <mergeCell ref="B65:C66"/>
    <mergeCell ref="O35:O36"/>
    <mergeCell ref="Q4:S4"/>
    <mergeCell ref="T4:V4"/>
    <mergeCell ref="W4:Y4"/>
    <mergeCell ref="C35:C36"/>
    <mergeCell ref="D35:D36"/>
    <mergeCell ref="E35:E36"/>
    <mergeCell ref="F35:F36"/>
    <mergeCell ref="G35:G36"/>
    <mergeCell ref="H35:H36"/>
    <mergeCell ref="I35:I36"/>
    <mergeCell ref="V35:V36"/>
    <mergeCell ref="W35:W36"/>
    <mergeCell ref="X35:X36"/>
    <mergeCell ref="Y35:Y36"/>
    <mergeCell ref="A1:Y1"/>
    <mergeCell ref="U35:U36"/>
    <mergeCell ref="J35:J36"/>
    <mergeCell ref="K35:K36"/>
    <mergeCell ref="L35:L36"/>
    <mergeCell ref="M35:M36"/>
    <mergeCell ref="N35:N36"/>
    <mergeCell ref="P35:P36"/>
    <mergeCell ref="Q35:Q36"/>
    <mergeCell ref="R35:R36"/>
    <mergeCell ref="S35:S36"/>
    <mergeCell ref="T35:T36"/>
    <mergeCell ref="A2:Y2"/>
    <mergeCell ref="A3:A5"/>
    <mergeCell ref="B3:B5"/>
    <mergeCell ref="C3:C5"/>
  </mergeCells>
  <printOptions horizontalCentered="1"/>
  <pageMargins left="0" right="0" top="0.19685039370078741" bottom="0.19685039370078741" header="0" footer="0"/>
  <pageSetup paperSize="9" scale="70" fitToHeight="0" orientation="landscape" r:id="rId1"/>
  <rowBreaks count="1" manualBreakCount="1">
    <brk id="43" max="24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July</vt:lpstr>
      <vt:lpstr>Aug</vt:lpstr>
      <vt:lpstr>Sep</vt:lpstr>
      <vt:lpstr>Q2</vt:lpstr>
      <vt:lpstr>Aug!Print_Area</vt:lpstr>
      <vt:lpstr>July!Print_Area</vt:lpstr>
      <vt:lpstr>'Q2'!Print_Area</vt:lpstr>
      <vt:lpstr>Sep!Print_Area</vt:lpstr>
      <vt:lpstr>Aug!Print_Titles</vt:lpstr>
      <vt:lpstr>July!Print_Titles</vt:lpstr>
      <vt:lpstr>'Q2'!Print_Titles</vt:lpstr>
      <vt:lpstr>Sep!Print_Titles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 TRANSCO</dc:creator>
  <cp:lastModifiedBy>USER</cp:lastModifiedBy>
  <cp:lastPrinted>2023-02-28T05:57:49Z</cp:lastPrinted>
  <dcterms:created xsi:type="dcterms:W3CDTF">2015-06-05T18:17:20Z</dcterms:created>
  <dcterms:modified xsi:type="dcterms:W3CDTF">2023-05-27T05:44:59Z</dcterms:modified>
</cp:coreProperties>
</file>